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50" windowHeight="10480" tabRatio="500" firstSheet="8" activeTab="13"/>
  </bookViews>
  <sheets>
    <sheet name="目录" sheetId="1" r:id="rId1"/>
    <sheet name="2022年统计表" sheetId="2" r:id="rId2"/>
    <sheet name="汇总表" sheetId="3" r:id="rId3"/>
    <sheet name="基金预算统计表" sheetId="4" r:id="rId4"/>
    <sheet name="财政补助表" sheetId="5" r:id="rId5"/>
    <sheet name="城乡居保" sheetId="6" r:id="rId6"/>
    <sheet name="被征地养老" sheetId="7" r:id="rId7"/>
    <sheet name="1123被征地" sheetId="8" r:id="rId8"/>
    <sheet name="机关事业养老" sheetId="9" r:id="rId9"/>
    <sheet name="事业养老" sheetId="10" r:id="rId10"/>
    <sheet name="城乡居民" sheetId="11" r:id="rId11"/>
    <sheet name="公补金" sheetId="12" r:id="rId12"/>
    <sheet name="其他养老专项" sheetId="13" r:id="rId13"/>
    <sheet name="其他医疗专项" sheetId="14" r:id="rId14"/>
  </sheets>
  <definedNames>
    <definedName name="_xlnm.Print_Area" localSheetId="3">'基金预算统计表'!$A$1:$R$19</definedName>
    <definedName name="Z_E6BDDE44_25B0_474E_963B_9EEEF9BF210E_.wvu.PrintArea" localSheetId="3" hidden="1">'基金预算统计表'!$A$1:$R$19</definedName>
    <definedName name="Z_E6BDDE44_25B0_474E_963B_9EEEF9BF210E_.wvu.Rows" localSheetId="5" hidden="1">'城乡居保'!$17:$17</definedName>
  </definedNames>
  <calcPr fullCalcOnLoad="1"/>
</workbook>
</file>

<file path=xl/comments2.xml><?xml version="1.0" encoding="utf-8"?>
<comments xmlns="http://schemas.openxmlformats.org/spreadsheetml/2006/main">
  <authors>
    <author>531HP01</author>
  </authors>
  <commentList>
    <comment ref="D9" authorId="0">
      <text>
        <r>
          <rPr>
            <b/>
            <sz val="9"/>
            <rFont val="宋体"/>
            <family val="0"/>
          </rPr>
          <t>531HP01:</t>
        </r>
        <r>
          <rPr>
            <sz val="9"/>
            <rFont val="宋体"/>
            <family val="0"/>
          </rPr>
          <t xml:space="preserve">
2021年委托投资124万</t>
        </r>
      </text>
    </comment>
    <comment ref="E9" authorId="0">
      <text>
        <r>
          <rPr>
            <b/>
            <sz val="9"/>
            <rFont val="宋体"/>
            <family val="0"/>
          </rPr>
          <t>531HP01:</t>
        </r>
        <r>
          <rPr>
            <sz val="9"/>
            <rFont val="宋体"/>
            <family val="0"/>
          </rPr>
          <t xml:space="preserve">
财政代缴养老保险费12360元</t>
        </r>
      </text>
    </comment>
    <comment ref="L10" authorId="0">
      <text>
        <r>
          <rPr>
            <b/>
            <sz val="9"/>
            <rFont val="宋体"/>
            <family val="0"/>
          </rPr>
          <t>531HP01:</t>
        </r>
        <r>
          <rPr>
            <sz val="9"/>
            <rFont val="宋体"/>
            <family val="0"/>
          </rPr>
          <t xml:space="preserve">
镇级保费补贴和风险资金收入</t>
        </r>
      </text>
    </comment>
  </commentList>
</comments>
</file>

<file path=xl/comments6.xml><?xml version="1.0" encoding="utf-8"?>
<comments xmlns="http://schemas.openxmlformats.org/spreadsheetml/2006/main">
  <authors>
    <author>531HP01</author>
  </authors>
  <commentList>
    <comment ref="B4" authorId="0">
      <text>
        <r>
          <rPr>
            <b/>
            <sz val="9"/>
            <rFont val="宋体"/>
            <family val="0"/>
          </rPr>
          <t>531HP01:</t>
        </r>
        <r>
          <rPr>
            <sz val="9"/>
            <rFont val="宋体"/>
            <family val="0"/>
          </rPr>
          <t xml:space="preserve">
预计2022年底调资后月均支出2124.82万元，按6个月支出能力要求结余不低于约12750万元</t>
        </r>
      </text>
    </comment>
  </commentList>
</comments>
</file>

<file path=xl/sharedStrings.xml><?xml version="1.0" encoding="utf-8"?>
<sst xmlns="http://schemas.openxmlformats.org/spreadsheetml/2006/main" count="424" uniqueCount="141">
  <si>
    <t>社 会 保 险 基 金 预 算 目 录</t>
  </si>
  <si>
    <t>、</t>
  </si>
  <si>
    <t>海曙区2022年社会保险基金预算执行情况分项统计表</t>
  </si>
  <si>
    <t>单位：万元</t>
  </si>
  <si>
    <t>社会保险基金险种</t>
  </si>
  <si>
    <t>上年结余</t>
  </si>
  <si>
    <t>本年收入</t>
  </si>
  <si>
    <t>本年支出</t>
  </si>
  <si>
    <t>本年收支结余</t>
  </si>
  <si>
    <t>年末滚存结余</t>
  </si>
  <si>
    <t>社会保险费收入</t>
  </si>
  <si>
    <t>利息收入</t>
  </si>
  <si>
    <t>财政补贴收入</t>
  </si>
  <si>
    <t>转移收入</t>
  </si>
  <si>
    <t>上级（基金）补助收入</t>
  </si>
  <si>
    <t>其他收入</t>
  </si>
  <si>
    <t>收入合计</t>
  </si>
  <si>
    <t>社会保险待遇支出</t>
  </si>
  <si>
    <t>转移支出</t>
  </si>
  <si>
    <t>上解支出</t>
  </si>
  <si>
    <t>其他支出</t>
  </si>
  <si>
    <t>支出合计</t>
  </si>
  <si>
    <t>合计</t>
  </si>
  <si>
    <t>区财政补贴收入</t>
  </si>
  <si>
    <t>乡镇财政补贴收入</t>
  </si>
  <si>
    <t>上级财政补贴收入</t>
  </si>
  <si>
    <t>小计</t>
  </si>
  <si>
    <t>一般公共预算</t>
  </si>
  <si>
    <t>社保风险</t>
  </si>
  <si>
    <t>其他</t>
  </si>
  <si>
    <t>城乡居民养老保险基金</t>
  </si>
  <si>
    <t>被征地人员养老保障基金（区级）</t>
  </si>
  <si>
    <t>被征地人员养老保障基金（1123政策）</t>
  </si>
  <si>
    <t>机关事业养老保险基金</t>
  </si>
  <si>
    <t>事业养老保险基金（区级）</t>
  </si>
  <si>
    <t>养老基金小计</t>
  </si>
  <si>
    <t>城乡居民医疗保险基金</t>
  </si>
  <si>
    <t>公务员医疗补助基金</t>
  </si>
  <si>
    <t>医保基金小计</t>
  </si>
  <si>
    <t>养老保险专项资金</t>
  </si>
  <si>
    <t>医疗保险专项资金</t>
  </si>
  <si>
    <t>专项资金小计</t>
  </si>
  <si>
    <t>合    计</t>
  </si>
  <si>
    <t>海曙区2023年社会保险基金预算汇总表</t>
  </si>
  <si>
    <t>收入项目</t>
  </si>
  <si>
    <t>金额</t>
  </si>
  <si>
    <t>支出项目</t>
  </si>
  <si>
    <t>一、上年结余</t>
  </si>
  <si>
    <t>一、本年支出</t>
  </si>
  <si>
    <t>二、本年收入</t>
  </si>
  <si>
    <t>1、社会保险待遇支出</t>
  </si>
  <si>
    <t>1、社会保险费收入</t>
  </si>
  <si>
    <t>2、异地转移支出</t>
  </si>
  <si>
    <t>2、利息收入</t>
  </si>
  <si>
    <t>3、补助下级支出</t>
  </si>
  <si>
    <t>3、财政补贴收入</t>
  </si>
  <si>
    <t>4、上解上级支出</t>
  </si>
  <si>
    <t>4、异地转移收入</t>
  </si>
  <si>
    <t>5、其他支出</t>
  </si>
  <si>
    <t>5、上级(基金)补助收入</t>
  </si>
  <si>
    <t>6、下级上解收入</t>
  </si>
  <si>
    <t>二、本年收支结余</t>
  </si>
  <si>
    <t>7、其他收入</t>
  </si>
  <si>
    <t>三、年末滚存结余</t>
  </si>
  <si>
    <t>海曙区2023年社会保险基金预算分项统计表</t>
  </si>
  <si>
    <t>被征地人员养老保险基金（区级）</t>
  </si>
  <si>
    <t>被征地人员养老保险基金（1123政策）</t>
  </si>
  <si>
    <t>事业养老保险基金</t>
  </si>
  <si>
    <t>海曙区2023年区级财政资金对社保基金补助情况统计表</t>
  </si>
  <si>
    <t>单位:万元</t>
  </si>
  <si>
    <t>序号</t>
  </si>
  <si>
    <t>社会保险基金基金险种</t>
  </si>
  <si>
    <t>2022年区财政预算安排</t>
  </si>
  <si>
    <t>2023年区财政预算安排</t>
  </si>
  <si>
    <t>增幅%</t>
  </si>
  <si>
    <t>一般预算</t>
  </si>
  <si>
    <t>海曙区2023年城乡居民养老保险基金预算表</t>
  </si>
  <si>
    <t>说明</t>
  </si>
  <si>
    <r>
      <rPr>
        <sz val="12"/>
        <rFont val="宋体"/>
        <family val="0"/>
      </rPr>
      <t>1</t>
    </r>
    <r>
      <rPr>
        <sz val="12"/>
        <rFont val="宋体"/>
        <family val="0"/>
      </rPr>
      <t>、</t>
    </r>
    <r>
      <rPr>
        <sz val="12"/>
        <rFont val="宋体"/>
        <family val="0"/>
      </rPr>
      <t>社会保险待遇支出</t>
    </r>
  </si>
  <si>
    <t>统筹基金支出18098万:                                                                                                  1、基础养老金每月享受人数33195人，支出1336.6万，计16040万；                                                                                      
2、退伍军人优待金补贴380人，月支出1.5万，计18万；                                                                                           3、缴费年限养老金月支出71万，计852万；                                                                                                                 4、丧葬费1800人,每人6600元，计1188万</t>
  </si>
  <si>
    <t>城乡参保缴费人数7262人，计700万，其中政府代缴保费约1万；被征地农民参保城乡高档次缴费170人，计2000万</t>
  </si>
  <si>
    <r>
      <t>个人账户支出5884万：</t>
    </r>
    <r>
      <rPr>
        <sz val="12"/>
        <rFont val="Times New Roman"/>
        <family val="1"/>
      </rPr>
      <t xml:space="preserve">  
1</t>
    </r>
    <r>
      <rPr>
        <sz val="12"/>
        <rFont val="宋体"/>
        <family val="0"/>
      </rPr>
      <t xml:space="preserve">、个人账户每月待遇支出480万，计5760万；
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、个人账户一次性支付每月支出10.3万，计124万</t>
    </r>
    <r>
      <rPr>
        <sz val="12"/>
        <rFont val="Times New Roman"/>
        <family val="1"/>
      </rPr>
      <t xml:space="preserve">                                                                 </t>
    </r>
  </si>
  <si>
    <t>区级补贴19100万（其中基础养老金补贴16000万）</t>
  </si>
  <si>
    <t>中央对基础养老金补贴2000万</t>
  </si>
  <si>
    <t>委托投资收益</t>
  </si>
  <si>
    <t>合   计</t>
  </si>
  <si>
    <t>合  计</t>
  </si>
  <si>
    <r>
      <rPr>
        <sz val="12"/>
        <rFont val="宋体"/>
        <family val="0"/>
      </rPr>
      <t>备注：1、根据编制2023年预算口径，2023年基础养老金支出按不调标测算。若考虑2023年调资，预计增加支出约900万元，需由财政补助资金另行补足； 2、根据浙人社发</t>
    </r>
    <r>
      <rPr>
        <sz val="12"/>
        <rFont val="仿宋_GB2312"/>
        <family val="0"/>
      </rPr>
      <t>〔</t>
    </r>
    <r>
      <rPr>
        <sz val="12"/>
        <rFont val="宋体"/>
        <family val="0"/>
      </rPr>
      <t>2021</t>
    </r>
    <r>
      <rPr>
        <sz val="12"/>
        <rFont val="仿宋_GB2312"/>
        <family val="0"/>
      </rPr>
      <t>〕</t>
    </r>
    <r>
      <rPr>
        <sz val="12"/>
        <rFont val="宋体"/>
        <family val="0"/>
      </rPr>
      <t>55号关于实行城乡居民基本养老保险省级管理的通知，2022年个人账户基金结余支付能力在12个月以上的地区，需要按比例上解个人账户基金结余至省里，社保经办系统暂无法直接查询个账结余，若需上解，相关资金需要区财政另行安排。</t>
    </r>
  </si>
  <si>
    <t>海曙区2023年被征地人员养老保险基金（区级）预算表</t>
  </si>
  <si>
    <t>说    明</t>
  </si>
  <si>
    <t>1、待遇支出16992万：月享受人数17200人，每月养老金支出约1416万，全年计16992万</t>
  </si>
  <si>
    <t>2、个人账户支出480万：每月终止人员退个人账户支出40万，全年计480万</t>
  </si>
  <si>
    <t xml:space="preserve">区镇两级财政补助合计17500万（区级17400万，镇级100万）                                             
</t>
  </si>
  <si>
    <r>
      <t xml:space="preserve">               </t>
    </r>
    <r>
      <rPr>
        <b/>
        <sz val="16"/>
        <rFont val="宋体"/>
        <family val="0"/>
      </rPr>
      <t>合</t>
    </r>
    <r>
      <rPr>
        <b/>
        <sz val="16"/>
        <rFont val="Times New Roman"/>
        <family val="1"/>
      </rPr>
      <t xml:space="preserve">     </t>
    </r>
    <r>
      <rPr>
        <b/>
        <sz val="16"/>
        <rFont val="宋体"/>
        <family val="0"/>
      </rPr>
      <t>计</t>
    </r>
  </si>
  <si>
    <r>
      <t xml:space="preserve">             </t>
    </r>
    <r>
      <rPr>
        <b/>
        <sz val="16"/>
        <rFont val="宋体"/>
        <family val="0"/>
      </rPr>
      <t>合</t>
    </r>
    <r>
      <rPr>
        <b/>
        <sz val="16"/>
        <rFont val="Times New Roman"/>
        <family val="1"/>
      </rPr>
      <t xml:space="preserve">     </t>
    </r>
    <r>
      <rPr>
        <b/>
        <sz val="16"/>
        <rFont val="宋体"/>
        <family val="0"/>
      </rPr>
      <t>计</t>
    </r>
  </si>
  <si>
    <t>海曙区2023年被征地人员养老保障基金（1123政策）预算表</t>
  </si>
  <si>
    <t>1、过渡期专项补助5433万：年待遇标准2.65万，待遇领取人数2050人，计5433万</t>
  </si>
  <si>
    <t>2、生活补贴573万：年人均待遇0.9万，领取人数636人，计573万</t>
  </si>
  <si>
    <t>3、代缴职工养老保险费1260万：人均每月标准1411元，代缴人数738人，每月105万，计1260万</t>
  </si>
  <si>
    <t>4、春节一次性补贴461万：过渡期人员1775人，计355万，城乡高档缴费人员526人，计106万</t>
  </si>
  <si>
    <t>5、冷饮费141万：过渡期人员2050人，计107万，城乡高档缴费人员636人，计34万</t>
  </si>
  <si>
    <t>1.个人延长期一次性缴费170人，人均10万，计1700万；                          2.个人和集体出资180人，人均5万，计900万</t>
  </si>
  <si>
    <r>
      <rPr>
        <b/>
        <sz val="16"/>
        <rFont val="Times New Roman"/>
        <family val="1"/>
      </rPr>
      <t xml:space="preserve">               </t>
    </r>
    <r>
      <rPr>
        <b/>
        <sz val="16"/>
        <rFont val="宋体"/>
        <family val="0"/>
      </rPr>
      <t>合</t>
    </r>
    <r>
      <rPr>
        <b/>
        <sz val="16"/>
        <rFont val="Times New Roman"/>
        <family val="1"/>
      </rPr>
      <t xml:space="preserve">     </t>
    </r>
    <r>
      <rPr>
        <b/>
        <sz val="16"/>
        <rFont val="宋体"/>
        <family val="0"/>
      </rPr>
      <t>计</t>
    </r>
  </si>
  <si>
    <r>
      <rPr>
        <b/>
        <sz val="16"/>
        <rFont val="Times New Roman"/>
        <family val="1"/>
      </rPr>
      <t xml:space="preserve">             </t>
    </r>
    <r>
      <rPr>
        <b/>
        <sz val="16"/>
        <rFont val="宋体"/>
        <family val="0"/>
      </rPr>
      <t>合</t>
    </r>
    <r>
      <rPr>
        <b/>
        <sz val="16"/>
        <rFont val="Times New Roman"/>
        <family val="1"/>
      </rPr>
      <t xml:space="preserve">     </t>
    </r>
    <r>
      <rPr>
        <b/>
        <sz val="16"/>
        <rFont val="宋体"/>
        <family val="0"/>
      </rPr>
      <t>计</t>
    </r>
  </si>
  <si>
    <t>海曙区2023年机关事业养老保险基金预算表</t>
  </si>
  <si>
    <t>机关（参公）1287人，事业5032人</t>
  </si>
  <si>
    <t>机关（参公）3748人，事业9007人</t>
  </si>
  <si>
    <t xml:space="preserve">1.机关退休金：1287人×9398元×12月=14514万；事业退休金：5032人×7787元×12月=47021万；  共计61535万；                               2.年度调待：6319人×235元×1.034×12月=1843万(按3.4%的增幅）                                     </t>
  </si>
  <si>
    <t xml:space="preserve">1.机关：3748人×基数15229×24%×12月=16439万；
2.事业：9007人×基数13957×24%×12月=36205万                       
</t>
  </si>
  <si>
    <t>45人，按人均15万，共计675万</t>
  </si>
  <si>
    <t>财政兜底支出</t>
  </si>
  <si>
    <t>185人,按人均10万，共计1850万</t>
  </si>
  <si>
    <t>备注：机关事业单位人员丧葬费政策可能出台。2014年10月至2023年底我区机关事业单位退休死亡人员按1090人测算（机关参公209人，事业881人），所需支付丧葬费按目前市标准测算：（1）机关参公209人×人均15万=3135万；（2）事业881人×人均10万=8810万；两者合计11945万（省政策可能低于市标准）。</t>
  </si>
  <si>
    <t>海曙区2023年事业养老保险基金预算表</t>
  </si>
  <si>
    <t>试点基金非事业退休人员：38+4人=42人</t>
  </si>
  <si>
    <t>试点基金非事业在职人员：46人</t>
  </si>
  <si>
    <t>1.离退休支出358万：42人×基数7620×12月=384万；
2.年度调待支出：42人×235元×1.03×12月=12万(按3%的增幅）；
3.个账支出：208人×3.3万/人=686万             
4.丧葬费支出：5人×10万/人=50万</t>
  </si>
  <si>
    <t xml:space="preserve">保费收入137万：46人×缴费比例25%×人均基数9915×12月=137万
</t>
  </si>
  <si>
    <r>
      <t>10</t>
    </r>
    <r>
      <rPr>
        <sz val="12"/>
        <color indexed="8"/>
        <rFont val="宋体"/>
        <family val="0"/>
      </rPr>
      <t>人</t>
    </r>
    <r>
      <rPr>
        <sz val="12"/>
        <color indexed="8"/>
        <rFont val="Times New Roman"/>
        <family val="1"/>
      </rPr>
      <t>×5.5</t>
    </r>
    <r>
      <rPr>
        <sz val="12"/>
        <color indexed="8"/>
        <rFont val="宋体"/>
        <family val="0"/>
      </rPr>
      <t>万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人</t>
    </r>
  </si>
  <si>
    <t>注：2022年在职人员的个人账户部分需转入省职业年金账户，预算5362人×3.3万/人=17695万元。</t>
  </si>
  <si>
    <t>海曙区2023年城乡居民医疗保险基金预算表</t>
  </si>
  <si>
    <t>区级财政缴费补助14577万：
成年居民：78790人，财政补助2120元/人，合计16703万；                                      中小学生99136人：财政补助400元/人，合计3965万；                      未成年人4614人：财政补助400元/人，合计185万；                             婴幼儿33416人，财政补助1030元/人，合计3442万。                               预计缴费补助24295万，其中区级财政承担60%，合计14577万</t>
  </si>
  <si>
    <t>缴费补助14577万；利息上缴27万</t>
  </si>
  <si>
    <t>预计2022年海曙区城乡居民医保风险调剂金缺口5600万</t>
  </si>
  <si>
    <t>5、上级（基金）补助收入</t>
  </si>
  <si>
    <t>海曙区2023年公务员医疗补助基金预算表</t>
  </si>
  <si>
    <t>2022年预计全年支出1145万，按照上涨10%测算，2023年全年预计支出达1260万</t>
  </si>
  <si>
    <t>2022年预计全年收入2500万，按照上涨10%测算，2023年全年预计收入可达2750万</t>
  </si>
  <si>
    <t>2022年预计全年利息收入214万，按照上涨10%测算，2023年全年预计收入可达235万</t>
  </si>
  <si>
    <r>
      <t>合</t>
    </r>
    <r>
      <rPr>
        <b/>
        <sz val="12"/>
        <rFont val="宋体"/>
        <family val="0"/>
      </rPr>
      <t xml:space="preserve">     计</t>
    </r>
  </si>
  <si>
    <t>海曙区2023年养老保险专项资金预算表</t>
  </si>
  <si>
    <t>说   明</t>
  </si>
  <si>
    <t xml:space="preserve">1.企业职工养老补贴26043万：
（1）企业退休人员社区综合补贴26020万，其中：冷饮费137458人*520元，计7148万；春节一次性补贴计18872万：131450人*1400元/人=18403万，非统筹人员469万：2187人*2000元/人=437.4万，221人*1400元=30.94万，1人*400元=0.04万；
（2）其他养老职工补贴23万，其中：精减职工生活补助0.66万，援外回甬补助13.02万，水电十二局精减区级承担50%计8.91万                                                             </t>
  </si>
  <si>
    <t xml:space="preserve">2.城乡居民养老保险908万：
春节一次性补贴按400元/人标准享受21951人，计878.04万；按200元/人标准享受1470人，共29.4万
</t>
  </si>
  <si>
    <t>3.被征地养老保障764万：春节一次性补贴按400元/人标准，原海曙享受1202人，计48.08万，海西片区享受17877人，计715.08万</t>
  </si>
  <si>
    <t xml:space="preserve">4.其他代发项目100万：
（1）离休干部十项经费及活动费84万；
（2）事业转企业养老补贴14万；
（3）中华人民共和国成立前老工人补贴2万
</t>
  </si>
  <si>
    <t>根据浙财社[2018]56号文文件规定，按照2022年年末退休人数（含海西）131450人和每人1800元/年标准，2023年度社区综合补贴支出23661万，其中11830.5万需上划至市财政</t>
  </si>
  <si>
    <t>海曙区2023年医疗保险专项资金预算表</t>
  </si>
  <si>
    <t>1.离休干部医疗费支出614万:预计2022年离休干部全年支出585万，按照上涨5%测算，2023年预计全年离休干部医疗费支出614万</t>
  </si>
  <si>
    <t>区财政700万，上级财政180万</t>
  </si>
  <si>
    <t>2.财政对困难人员补助缴费431万：
其中：                                                                               成年居民5042人，780元/人，合计393万；                                             学生269人，290元/人，合计8万；                                                       未成年人402人，290元/人，合计12万；                                            婴幼儿101人，630元/人，合计6万。                                                       个人缴费需补贴419万，其中区级财政承担60%，计251万，上级财政承担40%并略有放大，计180万，合计431万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</si>
</sst>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_ * #,##0_ ;_ * \-#,##0_ ;_ * &quot;-&quot;??_ ;_ @_ "/>
  </numFmts>
  <fonts count="63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color indexed="63"/>
      <name val="Segoe UI"/>
      <family val="2"/>
    </font>
    <font>
      <sz val="12"/>
      <color indexed="63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20"/>
      <name val="宋体"/>
      <family val="0"/>
    </font>
    <font>
      <sz val="12"/>
      <color indexed="10"/>
      <name val="Times New Roman"/>
      <family val="1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6"/>
      <name val="Times New Roman"/>
      <family val="1"/>
    </font>
    <font>
      <sz val="16"/>
      <name val="宋体"/>
      <family val="0"/>
    </font>
    <font>
      <sz val="16"/>
      <name val="Times New Roman"/>
      <family val="1"/>
    </font>
    <font>
      <b/>
      <sz val="16"/>
      <color indexed="10"/>
      <name val="宋体"/>
      <family val="0"/>
    </font>
    <font>
      <sz val="16"/>
      <color indexed="10"/>
      <name val="宋体"/>
      <family val="0"/>
    </font>
    <font>
      <sz val="20"/>
      <color indexed="10"/>
      <name val="宋体"/>
      <family val="0"/>
    </font>
    <font>
      <b/>
      <sz val="26"/>
      <name val="黑体"/>
      <family val="3"/>
    </font>
    <font>
      <sz val="16"/>
      <color indexed="8"/>
      <name val="Times New Roman"/>
      <family val="1"/>
    </font>
    <font>
      <b/>
      <sz val="24"/>
      <name val="黑体"/>
      <family val="3"/>
    </font>
    <font>
      <sz val="18"/>
      <name val="仿宋_GB2312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2"/>
      <name val="仿宋_GB2312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rgb="FF191F25"/>
      <name val="Segoe UI"/>
      <family val="2"/>
    </font>
    <font>
      <sz val="12"/>
      <color rgb="FF191F25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rgb="FFFF0000"/>
      <name val="Times New Roman"/>
      <family val="1"/>
    </font>
    <font>
      <sz val="12"/>
      <color rgb="FFFF0000"/>
      <name val="宋体"/>
      <family val="0"/>
    </font>
    <font>
      <sz val="12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6"/>
      <color theme="1"/>
      <name val="Times New Roman"/>
      <family val="1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9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7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6" borderId="0" applyNumberFormat="0" applyBorder="0" applyAlignment="0" applyProtection="0"/>
    <xf numFmtId="0" fontId="4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1" borderId="0" applyNumberFormat="0" applyBorder="0" applyAlignment="0" applyProtection="0"/>
    <xf numFmtId="0" fontId="46" fillId="19" borderId="0" applyNumberFormat="0" applyBorder="0" applyAlignment="0" applyProtection="0"/>
    <xf numFmtId="0" fontId="46" fillId="21" borderId="0" applyNumberFormat="0" applyBorder="0" applyAlignment="0" applyProtection="0"/>
    <xf numFmtId="0" fontId="47" fillId="3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36" fillId="0" borderId="4" applyNumberFormat="0" applyFill="0" applyAlignment="0" applyProtection="0"/>
    <xf numFmtId="0" fontId="47" fillId="10" borderId="0" applyNumberFormat="0" applyBorder="0" applyAlignment="0" applyProtection="0"/>
    <xf numFmtId="0" fontId="46" fillId="12" borderId="0" applyNumberFormat="0" applyBorder="0" applyAlignment="0" applyProtection="0"/>
    <xf numFmtId="0" fontId="47" fillId="11" borderId="0" applyNumberFormat="0" applyBorder="0" applyAlignment="0" applyProtection="0"/>
    <xf numFmtId="0" fontId="46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4" borderId="0" applyNumberFormat="0" applyBorder="0" applyAlignment="0" applyProtection="0"/>
    <xf numFmtId="0" fontId="46" fillId="16" borderId="0" applyNumberFormat="0" applyBorder="0" applyAlignment="0" applyProtection="0"/>
    <xf numFmtId="0" fontId="46" fillId="14" borderId="0" applyNumberFormat="0" applyBorder="0" applyAlignment="0" applyProtection="0"/>
    <xf numFmtId="0" fontId="47" fillId="18" borderId="0" applyNumberFormat="0" applyBorder="0" applyAlignment="0" applyProtection="0"/>
    <xf numFmtId="0" fontId="47" fillId="16" borderId="0" applyNumberFormat="0" applyBorder="0" applyAlignment="0" applyProtection="0"/>
    <xf numFmtId="0" fontId="46" fillId="23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18" borderId="0" applyNumberFormat="0" applyBorder="0" applyAlignment="0" applyProtection="0"/>
    <xf numFmtId="0" fontId="35" fillId="0" borderId="3" applyNumberFormat="0" applyFill="0" applyAlignment="0" applyProtection="0"/>
    <xf numFmtId="0" fontId="47" fillId="11" borderId="0" applyNumberFormat="0" applyBorder="0" applyAlignment="0" applyProtection="0"/>
    <xf numFmtId="0" fontId="47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6" borderId="0" applyNumberFormat="0" applyBorder="0" applyAlignment="0" applyProtection="0"/>
    <xf numFmtId="0" fontId="6" fillId="0" borderId="0">
      <alignment/>
      <protection/>
    </xf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6" borderId="0" applyNumberFormat="0" applyBorder="0" applyAlignment="0" applyProtection="0"/>
    <xf numFmtId="0" fontId="47" fillId="10" borderId="0" applyNumberFormat="0" applyBorder="0" applyAlignment="0" applyProtection="0"/>
    <xf numFmtId="0" fontId="47" fillId="14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7" fillId="10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7" fillId="10" borderId="0" applyNumberFormat="0" applyBorder="0" applyAlignment="0" applyProtection="0"/>
    <xf numFmtId="0" fontId="47" fillId="14" borderId="0" applyNumberFormat="0" applyBorder="0" applyAlignment="0" applyProtection="0"/>
    <xf numFmtId="0" fontId="46" fillId="16" borderId="0" applyNumberFormat="0" applyBorder="0" applyAlignment="0" applyProtection="0"/>
    <xf numFmtId="0" fontId="46" fillId="12" borderId="0" applyNumberFormat="0" applyBorder="0" applyAlignment="0" applyProtection="0"/>
    <xf numFmtId="0" fontId="47" fillId="10" borderId="0" applyNumberFormat="0" applyBorder="0" applyAlignment="0" applyProtection="0"/>
    <xf numFmtId="0" fontId="47" fillId="14" borderId="0" applyNumberFormat="0" applyBorder="0" applyAlignment="0" applyProtection="0"/>
    <xf numFmtId="0" fontId="46" fillId="16" borderId="0" applyNumberFormat="0" applyBorder="0" applyAlignment="0" applyProtection="0"/>
    <xf numFmtId="0" fontId="36" fillId="0" borderId="4" applyNumberFormat="0" applyFill="0" applyAlignment="0" applyProtection="0"/>
    <xf numFmtId="0" fontId="47" fillId="10" borderId="0" applyNumberFormat="0" applyBorder="0" applyAlignment="0" applyProtection="0"/>
    <xf numFmtId="0" fontId="36" fillId="0" borderId="4" applyNumberFormat="0" applyFill="0" applyAlignment="0" applyProtection="0"/>
    <xf numFmtId="0" fontId="47" fillId="10" borderId="0" applyNumberFormat="0" applyBorder="0" applyAlignment="0" applyProtection="0"/>
    <xf numFmtId="0" fontId="36" fillId="0" borderId="4" applyNumberFormat="0" applyFill="0" applyAlignment="0" applyProtection="0"/>
    <xf numFmtId="0" fontId="47" fillId="10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23" borderId="0" applyNumberFormat="0" applyBorder="0" applyAlignment="0" applyProtection="0"/>
    <xf numFmtId="0" fontId="47" fillId="7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7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7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7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7" fillId="7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1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4" borderId="0" applyNumberFormat="0" applyBorder="0" applyAlignment="0" applyProtection="0"/>
    <xf numFmtId="0" fontId="47" fillId="6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4" borderId="0" applyNumberFormat="0" applyBorder="0" applyAlignment="0" applyProtection="0"/>
    <xf numFmtId="0" fontId="47" fillId="6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4" borderId="0" applyNumberFormat="0" applyBorder="0" applyAlignment="0" applyProtection="0"/>
    <xf numFmtId="0" fontId="47" fillId="6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14" borderId="0" applyNumberFormat="0" applyBorder="0" applyAlignment="0" applyProtection="0"/>
    <xf numFmtId="0" fontId="47" fillId="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14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14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18" borderId="0" applyNumberFormat="0" applyBorder="0" applyAlignment="0" applyProtection="0"/>
    <xf numFmtId="0" fontId="47" fillId="6" borderId="0" applyNumberFormat="0" applyBorder="0" applyAlignment="0" applyProtection="0"/>
    <xf numFmtId="0" fontId="47" fillId="20" borderId="0" applyNumberFormat="0" applyBorder="0" applyAlignment="0" applyProtection="0"/>
    <xf numFmtId="0" fontId="47" fillId="22" borderId="0" applyNumberFormat="0" applyBorder="0" applyAlignment="0" applyProtection="0"/>
    <xf numFmtId="0" fontId="47" fillId="6" borderId="0" applyNumberFormat="0" applyBorder="0" applyAlignment="0" applyProtection="0"/>
    <xf numFmtId="0" fontId="46" fillId="12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6" borderId="0" applyNumberFormat="0" applyBorder="0" applyAlignment="0" applyProtection="0"/>
    <xf numFmtId="0" fontId="46" fillId="12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6" borderId="0" applyNumberFormat="0" applyBorder="0" applyAlignment="0" applyProtection="0"/>
    <xf numFmtId="0" fontId="46" fillId="12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6" borderId="0" applyNumberFormat="0" applyBorder="0" applyAlignment="0" applyProtection="0"/>
    <xf numFmtId="0" fontId="46" fillId="12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2" borderId="0" applyNumberFormat="0" applyBorder="0" applyAlignment="0" applyProtection="0"/>
    <xf numFmtId="0" fontId="47" fillId="6" borderId="0" applyNumberFormat="0" applyBorder="0" applyAlignment="0" applyProtection="0"/>
    <xf numFmtId="0" fontId="46" fillId="12" borderId="0" applyNumberFormat="0" applyBorder="0" applyAlignment="0" applyProtection="0"/>
    <xf numFmtId="0" fontId="47" fillId="20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16" borderId="0" applyNumberFormat="0" applyBorder="0" applyAlignment="0" applyProtection="0"/>
    <xf numFmtId="0" fontId="46" fillId="12" borderId="0" applyNumberFormat="0" applyBorder="0" applyAlignment="0" applyProtection="0"/>
    <xf numFmtId="0" fontId="47" fillId="18" borderId="0" applyNumberFormat="0" applyBorder="0" applyAlignment="0" applyProtection="0"/>
    <xf numFmtId="0" fontId="47" fillId="11" borderId="0" applyNumberFormat="0" applyBorder="0" applyAlignment="0" applyProtection="0"/>
    <xf numFmtId="0" fontId="46" fillId="23" borderId="0" applyNumberFormat="0" applyBorder="0" applyAlignment="0" applyProtection="0"/>
    <xf numFmtId="0" fontId="47" fillId="18" borderId="0" applyNumberFormat="0" applyBorder="0" applyAlignment="0" applyProtection="0"/>
    <xf numFmtId="0" fontId="47" fillId="11" borderId="0" applyNumberFormat="0" applyBorder="0" applyAlignment="0" applyProtection="0"/>
    <xf numFmtId="0" fontId="46" fillId="23" borderId="0" applyNumberFormat="0" applyBorder="0" applyAlignment="0" applyProtection="0"/>
    <xf numFmtId="0" fontId="47" fillId="18" borderId="0" applyNumberFormat="0" applyBorder="0" applyAlignment="0" applyProtection="0"/>
    <xf numFmtId="0" fontId="47" fillId="11" borderId="0" applyNumberFormat="0" applyBorder="0" applyAlignment="0" applyProtection="0"/>
    <xf numFmtId="0" fontId="46" fillId="23" borderId="0" applyNumberFormat="0" applyBorder="0" applyAlignment="0" applyProtection="0"/>
    <xf numFmtId="0" fontId="47" fillId="18" borderId="0" applyNumberFormat="0" applyBorder="0" applyAlignment="0" applyProtection="0"/>
    <xf numFmtId="0" fontId="47" fillId="11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18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23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1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4" borderId="0" applyNumberFormat="0" applyBorder="0" applyAlignment="0" applyProtection="0"/>
    <xf numFmtId="0" fontId="47" fillId="18" borderId="0" applyNumberFormat="0" applyBorder="0" applyAlignment="0" applyProtection="0"/>
    <xf numFmtId="0" fontId="46" fillId="14" borderId="0" applyNumberFormat="0" applyBorder="0" applyAlignment="0" applyProtection="0"/>
    <xf numFmtId="0" fontId="47" fillId="18" borderId="0" applyNumberFormat="0" applyBorder="0" applyAlignment="0" applyProtection="0"/>
    <xf numFmtId="0" fontId="46" fillId="14" borderId="0" applyNumberFormat="0" applyBorder="0" applyAlignment="0" applyProtection="0"/>
    <xf numFmtId="0" fontId="47" fillId="18" borderId="0" applyNumberFormat="0" applyBorder="0" applyAlignment="0" applyProtection="0"/>
    <xf numFmtId="0" fontId="46" fillId="14" borderId="0" applyNumberFormat="0" applyBorder="0" applyAlignment="0" applyProtection="0"/>
    <xf numFmtId="0" fontId="47" fillId="18" borderId="0" applyNumberFormat="0" applyBorder="0" applyAlignment="0" applyProtection="0"/>
    <xf numFmtId="0" fontId="46" fillId="14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2" borderId="0" applyNumberFormat="0" applyBorder="0" applyAlignment="0" applyProtection="0"/>
    <xf numFmtId="0" fontId="47" fillId="20" borderId="0" applyNumberFormat="0" applyBorder="0" applyAlignment="0" applyProtection="0"/>
    <xf numFmtId="0" fontId="47" fillId="22" borderId="0" applyNumberFormat="0" applyBorder="0" applyAlignment="0" applyProtection="0"/>
    <xf numFmtId="0" fontId="47" fillId="20" borderId="0" applyNumberFormat="0" applyBorder="0" applyAlignment="0" applyProtection="0"/>
    <xf numFmtId="0" fontId="47" fillId="22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16" borderId="0" applyNumberFormat="0" applyBorder="0" applyAlignment="0" applyProtection="0"/>
    <xf numFmtId="0" fontId="47" fillId="20" borderId="0" applyNumberFormat="0" applyBorder="0" applyAlignment="0" applyProtection="0"/>
    <xf numFmtId="0" fontId="46" fillId="16" borderId="0" applyNumberFormat="0" applyBorder="0" applyAlignment="0" applyProtection="0"/>
    <xf numFmtId="0" fontId="47" fillId="20" borderId="0" applyNumberFormat="0" applyBorder="0" applyAlignment="0" applyProtection="0"/>
    <xf numFmtId="0" fontId="46" fillId="16" borderId="0" applyNumberFormat="0" applyBorder="0" applyAlignment="0" applyProtection="0"/>
    <xf numFmtId="0" fontId="47" fillId="20" borderId="0" applyNumberFormat="0" applyBorder="0" applyAlignment="0" applyProtection="0"/>
    <xf numFmtId="0" fontId="46" fillId="16" borderId="0" applyNumberFormat="0" applyBorder="0" applyAlignment="0" applyProtection="0"/>
    <xf numFmtId="0" fontId="47" fillId="20" borderId="0" applyNumberFormat="0" applyBorder="0" applyAlignment="0" applyProtection="0"/>
    <xf numFmtId="0" fontId="46" fillId="16" borderId="0" applyNumberFormat="0" applyBorder="0" applyAlignment="0" applyProtection="0"/>
    <xf numFmtId="0" fontId="47" fillId="20" borderId="0" applyNumberFormat="0" applyBorder="0" applyAlignment="0" applyProtection="0"/>
    <xf numFmtId="0" fontId="46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2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2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2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2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2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17" borderId="0" applyNumberFormat="0" applyBorder="0" applyAlignment="0" applyProtection="0"/>
    <xf numFmtId="0" fontId="47" fillId="3" borderId="0" applyNumberFormat="0" applyBorder="0" applyAlignment="0" applyProtection="0"/>
    <xf numFmtId="0" fontId="46" fillId="17" borderId="0" applyNumberFormat="0" applyBorder="0" applyAlignment="0" applyProtection="0"/>
    <xf numFmtId="0" fontId="47" fillId="3" borderId="0" applyNumberFormat="0" applyBorder="0" applyAlignment="0" applyProtection="0"/>
    <xf numFmtId="0" fontId="46" fillId="17" borderId="0" applyNumberFormat="0" applyBorder="0" applyAlignment="0" applyProtection="0"/>
    <xf numFmtId="0" fontId="47" fillId="3" borderId="0" applyNumberFormat="0" applyBorder="0" applyAlignment="0" applyProtection="0"/>
    <xf numFmtId="0" fontId="46" fillId="17" borderId="0" applyNumberFormat="0" applyBorder="0" applyAlignment="0" applyProtection="0"/>
    <xf numFmtId="0" fontId="47" fillId="3" borderId="0" applyNumberFormat="0" applyBorder="0" applyAlignment="0" applyProtection="0"/>
    <xf numFmtId="0" fontId="46" fillId="17" borderId="0" applyNumberFormat="0" applyBorder="0" applyAlignment="0" applyProtection="0"/>
    <xf numFmtId="0" fontId="47" fillId="3" borderId="0" applyNumberFormat="0" applyBorder="0" applyAlignment="0" applyProtection="0"/>
    <xf numFmtId="0" fontId="46" fillId="17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6" fillId="14" borderId="0" applyNumberFormat="0" applyBorder="0" applyAlignment="0" applyProtection="0"/>
    <xf numFmtId="0" fontId="47" fillId="11" borderId="0" applyNumberFormat="0" applyBorder="0" applyAlignment="0" applyProtection="0"/>
    <xf numFmtId="0" fontId="46" fillId="14" borderId="0" applyNumberFormat="0" applyBorder="0" applyAlignment="0" applyProtection="0"/>
    <xf numFmtId="0" fontId="47" fillId="11" borderId="0" applyNumberFormat="0" applyBorder="0" applyAlignment="0" applyProtection="0"/>
    <xf numFmtId="0" fontId="46" fillId="14" borderId="0" applyNumberFormat="0" applyBorder="0" applyAlignment="0" applyProtection="0"/>
    <xf numFmtId="0" fontId="47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34" fillId="0" borderId="2" applyNumberFormat="0" applyFill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34" fillId="0" borderId="2" applyNumberFormat="0" applyFill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34" fillId="0" borderId="2" applyNumberFormat="0" applyFill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34" fillId="0" borderId="2" applyNumberFormat="0" applyFill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4" borderId="0" applyNumberFormat="0" applyBorder="0" applyAlignment="0" applyProtection="0"/>
    <xf numFmtId="0" fontId="34" fillId="0" borderId="2" applyNumberFormat="0" applyFill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6" fillId="16" borderId="0" applyNumberFormat="0" applyBorder="0" applyAlignment="0" applyProtection="0"/>
    <xf numFmtId="0" fontId="46" fillId="12" borderId="0" applyNumberFormat="0" applyBorder="0" applyAlignment="0" applyProtection="0"/>
    <xf numFmtId="0" fontId="46" fillId="19" borderId="0" applyNumberFormat="0" applyBorder="0" applyAlignment="0" applyProtection="0"/>
    <xf numFmtId="0" fontId="47" fillId="14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4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1" borderId="0" applyNumberFormat="0" applyBorder="0" applyAlignment="0" applyProtection="0"/>
    <xf numFmtId="0" fontId="46" fillId="23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35" fillId="0" borderId="3" applyNumberFormat="0" applyFill="0" applyAlignment="0" applyProtection="0"/>
    <xf numFmtId="0" fontId="47" fillId="11" borderId="0" applyNumberFormat="0" applyBorder="0" applyAlignment="0" applyProtection="0"/>
    <xf numFmtId="0" fontId="35" fillId="0" borderId="3" applyNumberFormat="0" applyFill="0" applyAlignment="0" applyProtection="0"/>
    <xf numFmtId="0" fontId="47" fillId="11" borderId="0" applyNumberFormat="0" applyBorder="0" applyAlignment="0" applyProtection="0"/>
    <xf numFmtId="0" fontId="35" fillId="0" borderId="3" applyNumberFormat="0" applyFill="0" applyAlignment="0" applyProtection="0"/>
    <xf numFmtId="0" fontId="47" fillId="1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3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3" borderId="0" applyNumberFormat="0" applyBorder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46" fillId="15" borderId="0" applyNumberFormat="0" applyBorder="0" applyAlignment="0" applyProtection="0"/>
    <xf numFmtId="0" fontId="0" fillId="0" borderId="0">
      <alignment vertical="center"/>
      <protection/>
    </xf>
    <xf numFmtId="0" fontId="46" fillId="15" borderId="0" applyNumberFormat="0" applyBorder="0" applyAlignment="0" applyProtection="0"/>
    <xf numFmtId="0" fontId="0" fillId="0" borderId="0">
      <alignment vertical="center"/>
      <protection/>
    </xf>
    <xf numFmtId="0" fontId="46" fillId="15" borderId="0" applyNumberFormat="0" applyBorder="0" applyAlignment="0" applyProtection="0"/>
    <xf numFmtId="0" fontId="0" fillId="0" borderId="0">
      <alignment vertical="center"/>
      <protection/>
    </xf>
    <xf numFmtId="0" fontId="46" fillId="15" borderId="0" applyNumberFormat="0" applyBorder="0" applyAlignment="0" applyProtection="0"/>
    <xf numFmtId="0" fontId="0" fillId="0" borderId="0">
      <alignment vertical="center"/>
      <protection/>
    </xf>
    <xf numFmtId="0" fontId="46" fillId="15" borderId="0" applyNumberFormat="0" applyBorder="0" applyAlignment="0" applyProtection="0"/>
    <xf numFmtId="0" fontId="0" fillId="0" borderId="0">
      <alignment vertical="center"/>
      <protection/>
    </xf>
    <xf numFmtId="0" fontId="46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" borderId="5" applyNumberFormat="0" applyAlignment="0" applyProtection="0"/>
    <xf numFmtId="0" fontId="0" fillId="0" borderId="0">
      <alignment vertical="center"/>
      <protection/>
    </xf>
    <xf numFmtId="0" fontId="37" fillId="3" borderId="5" applyNumberFormat="0" applyAlignment="0" applyProtection="0"/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6" fillId="0" borderId="0">
      <alignment vertical="center"/>
      <protection/>
    </xf>
    <xf numFmtId="0" fontId="43" fillId="6" borderId="0" applyNumberFormat="0" applyBorder="0" applyAlignment="0" applyProtection="0"/>
    <xf numFmtId="0" fontId="0" fillId="0" borderId="0">
      <alignment/>
      <protection/>
    </xf>
    <xf numFmtId="0" fontId="45" fillId="8" borderId="0" applyNumberFormat="0" applyBorder="0" applyAlignment="0" applyProtection="0"/>
    <xf numFmtId="0" fontId="0" fillId="0" borderId="0">
      <alignment/>
      <protection/>
    </xf>
    <xf numFmtId="0" fontId="39" fillId="4" borderId="5" applyNumberFormat="0" applyAlignment="0" applyProtection="0"/>
    <xf numFmtId="0" fontId="0" fillId="0" borderId="0">
      <alignment/>
      <protection/>
    </xf>
    <xf numFmtId="0" fontId="39" fillId="4" borderId="5" applyNumberFormat="0" applyAlignment="0" applyProtection="0"/>
    <xf numFmtId="0" fontId="0" fillId="0" borderId="0">
      <alignment/>
      <protection/>
    </xf>
    <xf numFmtId="0" fontId="39" fillId="4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6" fillId="17" borderId="0" applyNumberFormat="0" applyBorder="0" applyAlignment="0" applyProtection="0"/>
    <xf numFmtId="0" fontId="42" fillId="0" borderId="9" applyNumberFormat="0" applyFill="0" applyAlignment="0" applyProtection="0"/>
    <xf numFmtId="0" fontId="46" fillId="17" borderId="0" applyNumberFormat="0" applyBorder="0" applyAlignment="0" applyProtection="0"/>
    <xf numFmtId="0" fontId="42" fillId="0" borderId="9" applyNumberFormat="0" applyFill="0" applyAlignment="0" applyProtection="0"/>
    <xf numFmtId="0" fontId="46" fillId="17" borderId="0" applyNumberFormat="0" applyBorder="0" applyAlignment="0" applyProtection="0"/>
    <xf numFmtId="0" fontId="42" fillId="0" borderId="9" applyNumberFormat="0" applyFill="0" applyAlignment="0" applyProtection="0"/>
    <xf numFmtId="0" fontId="46" fillId="17" borderId="0" applyNumberFormat="0" applyBorder="0" applyAlignment="0" applyProtection="0"/>
    <xf numFmtId="0" fontId="42" fillId="0" borderId="9" applyNumberFormat="0" applyFill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2" fillId="0" borderId="9" applyNumberFormat="0" applyFill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6" fillId="17" borderId="0" applyNumberFormat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37" fillId="3" borderId="5" applyNumberFormat="0" applyAlignment="0" applyProtection="0"/>
    <xf numFmtId="0" fontId="46" fillId="17" borderId="0" applyNumberFormat="0" applyBorder="0" applyAlignment="0" applyProtection="0"/>
    <xf numFmtId="0" fontId="37" fillId="3" borderId="5" applyNumberFormat="0" applyAlignment="0" applyProtection="0"/>
    <xf numFmtId="0" fontId="46" fillId="17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</cellStyleXfs>
  <cellXfs count="393">
    <xf numFmtId="0" fontId="0" fillId="0" borderId="0" xfId="0" applyFont="1" applyAlignment="1">
      <alignment vertical="center"/>
    </xf>
    <xf numFmtId="0" fontId="2" fillId="0" borderId="0" xfId="640" applyFont="1" applyFill="1" applyBorder="1" applyAlignment="1" applyProtection="1">
      <alignment/>
      <protection locked="0"/>
    </xf>
    <xf numFmtId="0" fontId="3" fillId="0" borderId="0" xfId="640" applyFont="1" applyFill="1" applyAlignment="1" applyProtection="1">
      <alignment horizontal="center"/>
      <protection locked="0"/>
    </xf>
    <xf numFmtId="0" fontId="4" fillId="0" borderId="0" xfId="640" applyFont="1" applyFill="1" applyBorder="1" applyAlignment="1" applyProtection="1">
      <alignment horizontal="center"/>
      <protection locked="0"/>
    </xf>
    <xf numFmtId="0" fontId="0" fillId="0" borderId="0" xfId="640" applyFont="1" applyFill="1" applyBorder="1" applyAlignment="1" applyProtection="1">
      <alignment/>
      <protection locked="0"/>
    </xf>
    <xf numFmtId="0" fontId="0" fillId="0" borderId="0" xfId="640" applyFont="1" applyFill="1" applyBorder="1" applyAlignment="1" applyProtection="1">
      <alignment/>
      <protection locked="0"/>
    </xf>
    <xf numFmtId="49" fontId="0" fillId="0" borderId="0" xfId="640" applyNumberFormat="1" applyFont="1" applyFill="1" applyBorder="1" applyAlignment="1" applyProtection="1">
      <alignment vertical="justify" wrapText="1"/>
      <protection locked="0"/>
    </xf>
    <xf numFmtId="49" fontId="0" fillId="0" borderId="0" xfId="64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right" wrapText="1"/>
      <protection locked="0"/>
    </xf>
    <xf numFmtId="0" fontId="4" fillId="0" borderId="10" xfId="640" applyFont="1" applyFill="1" applyBorder="1" applyAlignment="1" applyProtection="1">
      <alignment horizontal="center" vertical="center"/>
      <protection locked="0"/>
    </xf>
    <xf numFmtId="49" fontId="4" fillId="0" borderId="10" xfId="64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640" applyFont="1" applyFill="1" applyBorder="1" applyAlignment="1" applyProtection="1">
      <alignment vertical="center"/>
      <protection locked="0"/>
    </xf>
    <xf numFmtId="0" fontId="0" fillId="0" borderId="10" xfId="640" applyFont="1" applyFill="1" applyBorder="1" applyAlignment="1" applyProtection="1">
      <alignment horizontal="center" vertical="center"/>
      <protection locked="0"/>
    </xf>
    <xf numFmtId="49" fontId="0" fillId="0" borderId="10" xfId="640" applyNumberFormat="1" applyFont="1" applyFill="1" applyBorder="1" applyAlignment="1" applyProtection="1">
      <alignment vertical="center" wrapText="1"/>
      <protection locked="0"/>
    </xf>
    <xf numFmtId="0" fontId="0" fillId="0" borderId="10" xfId="640" applyFont="1" applyFill="1" applyBorder="1" applyAlignment="1" applyProtection="1">
      <alignment horizontal="center" vertical="center"/>
      <protection/>
    </xf>
    <xf numFmtId="49" fontId="0" fillId="0" borderId="11" xfId="640" applyNumberFormat="1" applyFont="1" applyFill="1" applyBorder="1" applyAlignment="1" applyProtection="1">
      <alignment vertical="center" wrapText="1"/>
      <protection locked="0"/>
    </xf>
    <xf numFmtId="0" fontId="4" fillId="0" borderId="11" xfId="640" applyFont="1" applyFill="1" applyBorder="1" applyAlignment="1" applyProtection="1">
      <alignment horizontal="left" vertical="center"/>
      <protection locked="0"/>
    </xf>
    <xf numFmtId="0" fontId="0" fillId="0" borderId="11" xfId="640" applyFont="1" applyFill="1" applyBorder="1" applyAlignment="1" applyProtection="1">
      <alignment horizontal="center" vertical="center"/>
      <protection/>
    </xf>
    <xf numFmtId="0" fontId="0" fillId="0" borderId="11" xfId="640" applyFont="1" applyFill="1" applyBorder="1" applyAlignment="1" applyProtection="1">
      <alignment horizontal="left" vertical="center"/>
      <protection locked="0"/>
    </xf>
    <xf numFmtId="0" fontId="0" fillId="0" borderId="12" xfId="647" applyFont="1" applyBorder="1" applyAlignment="1" applyProtection="1">
      <alignment horizontal="center" vertical="center" wrapText="1"/>
      <protection locked="0"/>
    </xf>
    <xf numFmtId="49" fontId="0" fillId="0" borderId="13" xfId="647" applyNumberFormat="1" applyFont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0" fillId="0" borderId="11" xfId="640" applyFont="1" applyFill="1" applyBorder="1" applyAlignment="1" applyProtection="1">
      <alignment horizontal="center" vertical="center"/>
      <protection locked="0"/>
    </xf>
    <xf numFmtId="0" fontId="0" fillId="0" borderId="15" xfId="640" applyFont="1" applyFill="1" applyBorder="1" applyAlignment="1" applyProtection="1">
      <alignment horizontal="left" vertical="center"/>
      <protection locked="0"/>
    </xf>
    <xf numFmtId="0" fontId="0" fillId="0" borderId="16" xfId="647" applyFont="1" applyBorder="1" applyAlignment="1" applyProtection="1">
      <alignment horizontal="center" vertical="center" wrapText="1"/>
      <protection locked="0"/>
    </xf>
    <xf numFmtId="49" fontId="0" fillId="0" borderId="17" xfId="647" applyNumberFormat="1" applyFont="1" applyBorder="1" applyAlignment="1" applyProtection="1">
      <alignment horizontal="left" vertical="center" wrapText="1"/>
      <protection locked="0"/>
    </xf>
    <xf numFmtId="0" fontId="0" fillId="0" borderId="11" xfId="640" applyFont="1" applyFill="1" applyBorder="1" applyAlignment="1" applyProtection="1">
      <alignment horizontal="center" vertical="center" wrapText="1"/>
      <protection locked="0"/>
    </xf>
    <xf numFmtId="0" fontId="0" fillId="0" borderId="11" xfId="64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647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5" xfId="640" applyFont="1" applyFill="1" applyBorder="1" applyAlignment="1" applyProtection="1">
      <alignment horizontal="center" vertical="center" wrapText="1"/>
      <protection locked="0"/>
    </xf>
    <xf numFmtId="0" fontId="0" fillId="0" borderId="15" xfId="64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8" xfId="64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10" xfId="640" applyFont="1" applyFill="1" applyBorder="1" applyAlignment="1" applyProtection="1">
      <alignment vertical="center"/>
      <protection locked="0"/>
    </xf>
    <xf numFmtId="0" fontId="0" fillId="0" borderId="15" xfId="64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640" applyFont="1" applyFill="1" applyBorder="1" applyAlignment="1" applyProtection="1">
      <alignment/>
      <protection locked="0"/>
    </xf>
    <xf numFmtId="49" fontId="0" fillId="0" borderId="10" xfId="640" applyNumberFormat="1" applyFont="1" applyFill="1" applyBorder="1" applyAlignment="1" applyProtection="1">
      <alignment vertical="justify" wrapText="1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49" fontId="0" fillId="0" borderId="10" xfId="640" applyNumberFormat="1" applyFont="1" applyFill="1" applyBorder="1" applyAlignment="1" applyProtection="1">
      <alignment horizontal="center" vertical="justify" wrapText="1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6" xfId="640" applyFont="1" applyFill="1" applyBorder="1" applyAlignment="1" applyProtection="1">
      <alignment horizontal="center" vertical="center"/>
      <protection locked="0"/>
    </xf>
    <xf numFmtId="49" fontId="0" fillId="0" borderId="10" xfId="640" applyNumberFormat="1" applyFont="1" applyFill="1" applyBorder="1" applyAlignment="1" applyProtection="1">
      <alignment wrapText="1"/>
      <protection locked="0"/>
    </xf>
    <xf numFmtId="0" fontId="0" fillId="0" borderId="20" xfId="640" applyFont="1" applyFill="1" applyBorder="1" applyAlignment="1" applyProtection="1">
      <alignment horizontal="center" vertical="center"/>
      <protection locked="0"/>
    </xf>
    <xf numFmtId="49" fontId="0" fillId="0" borderId="18" xfId="640" applyNumberFormat="1" applyFont="1" applyFill="1" applyBorder="1" applyAlignment="1" applyProtection="1">
      <alignment vertical="justify" wrapText="1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49" fontId="6" fillId="0" borderId="10" xfId="640" applyNumberFormat="1" applyFont="1" applyFill="1" applyBorder="1" applyAlignment="1" applyProtection="1">
      <alignment horizontal="right" vertical="justify" wrapText="1"/>
      <protection locked="0"/>
    </xf>
    <xf numFmtId="0" fontId="52" fillId="0" borderId="0" xfId="0" applyFont="1" applyAlignment="1">
      <alignment/>
    </xf>
    <xf numFmtId="49" fontId="0" fillId="0" borderId="0" xfId="640" applyNumberFormat="1" applyFont="1" applyFill="1" applyBorder="1" applyAlignment="1" applyProtection="1">
      <alignment vertical="justify" wrapText="1"/>
      <protection locked="0"/>
    </xf>
    <xf numFmtId="49" fontId="0" fillId="0" borderId="0" xfId="640" applyNumberFormat="1" applyFont="1" applyFill="1" applyBorder="1" applyAlignment="1" applyProtection="1">
      <alignment wrapText="1"/>
      <protection locked="0"/>
    </xf>
    <xf numFmtId="0" fontId="53" fillId="0" borderId="0" xfId="0" applyFont="1" applyAlignment="1">
      <alignment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justify"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vertical="center" wrapText="1"/>
      <protection locked="0"/>
    </xf>
    <xf numFmtId="0" fontId="10" fillId="0" borderId="21" xfId="0" applyFont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vertical="center" wrapText="1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49" fontId="11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49" fontId="13" fillId="0" borderId="25" xfId="0" applyNumberFormat="1" applyFont="1" applyFill="1" applyBorder="1" applyAlignment="1" applyProtection="1">
      <alignment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Fill="1" applyBorder="1" applyAlignment="1" applyProtection="1">
      <alignment vertical="center" wrapText="1"/>
      <protection locked="0"/>
    </xf>
    <xf numFmtId="17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  <protection locked="0"/>
    </xf>
    <xf numFmtId="176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vertical="center" wrapText="1"/>
      <protection locked="0"/>
    </xf>
    <xf numFmtId="49" fontId="5" fillId="0" borderId="14" xfId="0" applyNumberFormat="1" applyFont="1" applyFill="1" applyBorder="1" applyAlignment="1" applyProtection="1">
      <alignment vertical="justify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49" fontId="5" fillId="0" borderId="14" xfId="0" applyNumberFormat="1" applyFont="1" applyFill="1" applyBorder="1" applyAlignment="1" applyProtection="1">
      <alignment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12" fillId="0" borderId="31" xfId="0" applyFont="1" applyFill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14" fillId="0" borderId="0" xfId="640" applyFont="1" applyAlignment="1" applyProtection="1">
      <alignment horizontal="center" vertical="center"/>
      <protection locked="0"/>
    </xf>
    <xf numFmtId="0" fontId="54" fillId="0" borderId="0" xfId="640" applyFont="1" applyAlignment="1" applyProtection="1">
      <alignment horizontal="center" vertical="center"/>
      <protection locked="0"/>
    </xf>
    <xf numFmtId="0" fontId="0" fillId="0" borderId="0" xfId="640" applyFont="1" applyAlignment="1" applyProtection="1">
      <alignment horizontal="center" vertical="center"/>
      <protection locked="0"/>
    </xf>
    <xf numFmtId="0" fontId="0" fillId="0" borderId="0" xfId="640" applyFont="1" applyAlignment="1" applyProtection="1">
      <alignment horizontal="left" vertical="center"/>
      <protection locked="0"/>
    </xf>
    <xf numFmtId="0" fontId="0" fillId="0" borderId="0" xfId="640" applyFont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640" applyFont="1" applyAlignment="1" applyProtection="1">
      <alignment horizontal="center" vertical="center" wrapText="1"/>
      <protection locked="0"/>
    </xf>
    <xf numFmtId="0" fontId="54" fillId="0" borderId="0" xfId="640" applyFont="1" applyAlignment="1" applyProtection="1">
      <alignment horizontal="left" vertical="center"/>
      <protection locked="0"/>
    </xf>
    <xf numFmtId="0" fontId="54" fillId="0" borderId="0" xfId="640" applyFont="1" applyAlignment="1" applyProtection="1">
      <alignment horizontal="left" vertical="center" wrapText="1"/>
      <protection locked="0"/>
    </xf>
    <xf numFmtId="0" fontId="55" fillId="0" borderId="0" xfId="640" applyFont="1" applyAlignment="1" applyProtection="1">
      <alignment horizontal="right" vertical="center" wrapText="1"/>
      <protection locked="0"/>
    </xf>
    <xf numFmtId="0" fontId="54" fillId="0" borderId="0" xfId="640" applyFont="1" applyAlignment="1" applyProtection="1">
      <alignment horizontal="center" vertical="center" wrapText="1"/>
      <protection locked="0"/>
    </xf>
    <xf numFmtId="0" fontId="55" fillId="0" borderId="10" xfId="640" applyFont="1" applyBorder="1" applyAlignment="1" applyProtection="1">
      <alignment horizontal="center" vertical="center"/>
      <protection locked="0"/>
    </xf>
    <xf numFmtId="49" fontId="55" fillId="0" borderId="10" xfId="640" applyNumberFormat="1" applyFont="1" applyBorder="1" applyAlignment="1" applyProtection="1">
      <alignment horizontal="center" vertical="center"/>
      <protection locked="0"/>
    </xf>
    <xf numFmtId="0" fontId="55" fillId="0" borderId="10" xfId="640" applyFont="1" applyBorder="1" applyAlignment="1" applyProtection="1">
      <alignment vertical="center"/>
      <protection locked="0"/>
    </xf>
    <xf numFmtId="177" fontId="54" fillId="0" borderId="10" xfId="640" applyNumberFormat="1" applyFont="1" applyBorder="1" applyAlignment="1" applyProtection="1">
      <alignment horizontal="center" vertical="center"/>
      <protection locked="0"/>
    </xf>
    <xf numFmtId="49" fontId="54" fillId="0" borderId="10" xfId="640" applyNumberFormat="1" applyFont="1" applyBorder="1" applyAlignment="1" applyProtection="1">
      <alignment vertical="center"/>
      <protection locked="0"/>
    </xf>
    <xf numFmtId="0" fontId="54" fillId="0" borderId="10" xfId="640" applyFont="1" applyBorder="1" applyAlignment="1" applyProtection="1">
      <alignment horizontal="center" vertical="center"/>
      <protection/>
    </xf>
    <xf numFmtId="49" fontId="54" fillId="0" borderId="11" xfId="640" applyNumberFormat="1" applyFont="1" applyBorder="1" applyAlignment="1" applyProtection="1">
      <alignment vertical="center"/>
      <protection locked="0"/>
    </xf>
    <xf numFmtId="177" fontId="54" fillId="0" borderId="10" xfId="640" applyNumberFormat="1" applyFont="1" applyBorder="1" applyAlignment="1" applyProtection="1">
      <alignment horizontal="center" vertical="center"/>
      <protection/>
    </xf>
    <xf numFmtId="0" fontId="54" fillId="0" borderId="11" xfId="640" applyFont="1" applyBorder="1" applyAlignment="1" applyProtection="1">
      <alignment horizontal="left" vertical="center"/>
      <protection locked="0"/>
    </xf>
    <xf numFmtId="0" fontId="54" fillId="0" borderId="11" xfId="640" applyFont="1" applyBorder="1" applyAlignment="1" applyProtection="1">
      <alignment horizontal="center" vertical="center"/>
      <protection locked="0"/>
    </xf>
    <xf numFmtId="49" fontId="54" fillId="0" borderId="11" xfId="640" applyNumberFormat="1" applyFont="1" applyBorder="1" applyAlignment="1" applyProtection="1">
      <alignment vertical="center" wrapText="1"/>
      <protection locked="0"/>
    </xf>
    <xf numFmtId="177" fontId="54" fillId="0" borderId="11" xfId="640" applyNumberFormat="1" applyFont="1" applyBorder="1" applyAlignment="1" applyProtection="1">
      <alignment horizontal="center" vertical="center"/>
      <protection locked="0"/>
    </xf>
    <xf numFmtId="49" fontId="54" fillId="0" borderId="11" xfId="640" applyNumberFormat="1" applyFont="1" applyBorder="1" applyAlignment="1" applyProtection="1">
      <alignment horizontal="left" vertical="center" wrapText="1"/>
      <protection locked="0"/>
    </xf>
    <xf numFmtId="0" fontId="54" fillId="0" borderId="15" xfId="640" applyFont="1" applyBorder="1" applyAlignment="1" applyProtection="1">
      <alignment horizontal="left" vertical="center"/>
      <protection locked="0"/>
    </xf>
    <xf numFmtId="0" fontId="54" fillId="0" borderId="15" xfId="640" applyFont="1" applyBorder="1" applyAlignment="1" applyProtection="1">
      <alignment horizontal="center" vertical="center"/>
      <protection locked="0"/>
    </xf>
    <xf numFmtId="49" fontId="54" fillId="0" borderId="15" xfId="640" applyNumberFormat="1" applyFont="1" applyBorder="1" applyAlignment="1" applyProtection="1">
      <alignment vertical="center" wrapText="1"/>
      <protection locked="0"/>
    </xf>
    <xf numFmtId="177" fontId="54" fillId="0" borderId="15" xfId="640" applyNumberFormat="1" applyFont="1" applyBorder="1" applyAlignment="1" applyProtection="1">
      <alignment horizontal="center" vertical="center"/>
      <protection locked="0"/>
    </xf>
    <xf numFmtId="49" fontId="54" fillId="0" borderId="15" xfId="640" applyNumberFormat="1" applyFont="1" applyBorder="1" applyAlignment="1" applyProtection="1">
      <alignment horizontal="left" vertical="center" wrapText="1"/>
      <protection locked="0"/>
    </xf>
    <xf numFmtId="0" fontId="54" fillId="0" borderId="15" xfId="0" applyFont="1" applyFill="1" applyBorder="1" applyAlignment="1" applyProtection="1">
      <alignment vertical="center"/>
      <protection locked="0"/>
    </xf>
    <xf numFmtId="0" fontId="54" fillId="0" borderId="18" xfId="0" applyFont="1" applyFill="1" applyBorder="1" applyAlignment="1" applyProtection="1">
      <alignment horizontal="left" vertical="center"/>
      <protection locked="0"/>
    </xf>
    <xf numFmtId="0" fontId="54" fillId="0" borderId="18" xfId="0" applyFont="1" applyFill="1" applyBorder="1" applyAlignment="1" applyProtection="1">
      <alignment horizontal="center" vertical="center"/>
      <protection locked="0"/>
    </xf>
    <xf numFmtId="49" fontId="54" fillId="0" borderId="18" xfId="640" applyNumberFormat="1" applyFont="1" applyBorder="1" applyAlignment="1" applyProtection="1">
      <alignment horizontal="left" vertical="center" wrapText="1"/>
      <protection locked="0"/>
    </xf>
    <xf numFmtId="0" fontId="54" fillId="0" borderId="18" xfId="0" applyFont="1" applyFill="1" applyBorder="1" applyAlignment="1" applyProtection="1">
      <alignment vertical="center"/>
      <protection locked="0"/>
    </xf>
    <xf numFmtId="0" fontId="54" fillId="0" borderId="10" xfId="640" applyFont="1" applyBorder="1" applyAlignment="1" applyProtection="1">
      <alignment horizontal="left" vertical="center"/>
      <protection locked="0"/>
    </xf>
    <xf numFmtId="49" fontId="54" fillId="0" borderId="10" xfId="640" applyNumberFormat="1" applyFont="1" applyBorder="1" applyAlignment="1" applyProtection="1">
      <alignment vertical="center" wrapText="1"/>
      <protection locked="0"/>
    </xf>
    <xf numFmtId="0" fontId="54" fillId="0" borderId="10" xfId="640" applyFont="1" applyBorder="1" applyAlignment="1" applyProtection="1">
      <alignment vertical="center"/>
      <protection locked="0"/>
    </xf>
    <xf numFmtId="0" fontId="54" fillId="0" borderId="18" xfId="640" applyFont="1" applyBorder="1" applyAlignment="1" applyProtection="1">
      <alignment vertical="center"/>
      <protection locked="0"/>
    </xf>
    <xf numFmtId="49" fontId="54" fillId="0" borderId="18" xfId="640" applyNumberFormat="1" applyFont="1" applyBorder="1" applyAlignment="1" applyProtection="1">
      <alignment vertical="center" wrapText="1"/>
      <protection locked="0"/>
    </xf>
    <xf numFmtId="0" fontId="54" fillId="0" borderId="10" xfId="0" applyFont="1" applyFill="1" applyBorder="1" applyAlignment="1" applyProtection="1">
      <alignment horizontal="left" vertical="center"/>
      <protection locked="0"/>
    </xf>
    <xf numFmtId="0" fontId="54" fillId="0" borderId="10" xfId="640" applyFont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 applyProtection="1">
      <alignment horizontal="left" vertical="center" wrapText="1"/>
      <protection locked="0"/>
    </xf>
    <xf numFmtId="0" fontId="55" fillId="0" borderId="10" xfId="0" applyFont="1" applyFill="1" applyBorder="1" applyAlignment="1" applyProtection="1">
      <alignment vertical="center"/>
      <protection locked="0"/>
    </xf>
    <xf numFmtId="0" fontId="6" fillId="0" borderId="0" xfId="640" applyFont="1" applyAlignment="1" applyProtection="1">
      <alignment horizontal="left" vertical="center"/>
      <protection locked="0"/>
    </xf>
    <xf numFmtId="0" fontId="0" fillId="0" borderId="0" xfId="640" applyFont="1" applyAlignment="1" applyProtection="1">
      <alignment horizontal="right" vertical="center"/>
      <protection locked="0"/>
    </xf>
    <xf numFmtId="0" fontId="2" fillId="0" borderId="0" xfId="640" applyFont="1" applyAlignment="1" applyProtection="1">
      <alignment horizontal="center" vertical="center"/>
      <protection locked="0"/>
    </xf>
    <xf numFmtId="0" fontId="2" fillId="0" borderId="0" xfId="640" applyFont="1" applyFill="1" applyAlignment="1" applyProtection="1">
      <alignment horizontal="center" vertical="center"/>
      <protection locked="0"/>
    </xf>
    <xf numFmtId="0" fontId="0" fillId="0" borderId="0" xfId="640" applyFont="1" applyAlignment="1" applyProtection="1">
      <alignment horizontal="center" vertical="center"/>
      <protection locked="0"/>
    </xf>
    <xf numFmtId="0" fontId="2" fillId="0" borderId="0" xfId="64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4" fillId="0" borderId="10" xfId="640" applyFont="1" applyBorder="1" applyAlignment="1" applyProtection="1">
      <alignment horizontal="center" vertical="center"/>
      <protection locked="0"/>
    </xf>
    <xf numFmtId="0" fontId="4" fillId="0" borderId="10" xfId="640" applyFont="1" applyBorder="1" applyAlignment="1" applyProtection="1">
      <alignment horizontal="center" vertical="center" wrapText="1"/>
      <protection locked="0"/>
    </xf>
    <xf numFmtId="0" fontId="0" fillId="0" borderId="0" xfId="640" applyFont="1" applyAlignment="1" applyProtection="1">
      <alignment horizontal="center" vertical="center" wrapText="1"/>
      <protection locked="0"/>
    </xf>
    <xf numFmtId="0" fontId="4" fillId="0" borderId="10" xfId="640" applyFont="1" applyBorder="1" applyAlignment="1" applyProtection="1">
      <alignment horizontal="left" vertical="center"/>
      <protection locked="0"/>
    </xf>
    <xf numFmtId="176" fontId="0" fillId="0" borderId="10" xfId="640" applyNumberFormat="1" applyFont="1" applyBorder="1" applyAlignment="1" applyProtection="1">
      <alignment horizontal="center" vertical="center"/>
      <protection locked="0"/>
    </xf>
    <xf numFmtId="0" fontId="0" fillId="0" borderId="10" xfId="640" applyFont="1" applyBorder="1" applyAlignment="1" applyProtection="1">
      <alignment horizontal="left" vertical="center" wrapText="1"/>
      <protection locked="0"/>
    </xf>
    <xf numFmtId="0" fontId="5" fillId="0" borderId="10" xfId="640" applyFont="1" applyBorder="1" applyAlignment="1" applyProtection="1">
      <alignment horizontal="center" vertical="center"/>
      <protection/>
    </xf>
    <xf numFmtId="49" fontId="0" fillId="0" borderId="10" xfId="640" applyNumberFormat="1" applyFont="1" applyBorder="1" applyAlignment="1" applyProtection="1">
      <alignment vertical="center" wrapText="1"/>
      <protection locked="0"/>
    </xf>
    <xf numFmtId="176" fontId="0" fillId="0" borderId="10" xfId="640" applyNumberFormat="1" applyFont="1" applyBorder="1" applyAlignment="1" applyProtection="1">
      <alignment horizontal="center" vertical="center"/>
      <protection/>
    </xf>
    <xf numFmtId="0" fontId="0" fillId="0" borderId="10" xfId="640" applyFont="1" applyBorder="1" applyAlignment="1" applyProtection="1">
      <alignment horizontal="left" vertical="center"/>
      <protection locked="0"/>
    </xf>
    <xf numFmtId="0" fontId="0" fillId="0" borderId="10" xfId="644" applyFont="1" applyBorder="1" applyAlignment="1" applyProtection="1">
      <alignment horizontal="center" vertical="center"/>
      <protection locked="0"/>
    </xf>
    <xf numFmtId="176" fontId="6" fillId="0" borderId="10" xfId="642" applyNumberFormat="1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636" applyFont="1" applyBorder="1" applyAlignment="1" applyProtection="1">
      <alignment horizontal="center" vertical="center" wrapText="1"/>
      <protection locked="0"/>
    </xf>
    <xf numFmtId="0" fontId="0" fillId="0" borderId="11" xfId="642" applyNumberFormat="1" applyFont="1" applyBorder="1" applyAlignment="1" applyProtection="1">
      <alignment vertical="center" wrapText="1"/>
      <protection locked="0"/>
    </xf>
    <xf numFmtId="0" fontId="0" fillId="0" borderId="15" xfId="642" applyNumberFormat="1" applyFont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640" applyFont="1" applyBorder="1" applyAlignment="1" applyProtection="1">
      <alignment horizontal="center" vertical="center"/>
      <protection locked="0"/>
    </xf>
    <xf numFmtId="0" fontId="0" fillId="0" borderId="10" xfId="640" applyFont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8" xfId="642" applyNumberFormat="1" applyFont="1" applyBorder="1" applyAlignment="1" applyProtection="1">
      <alignment vertical="center" wrapText="1"/>
      <protection locked="0"/>
    </xf>
    <xf numFmtId="0" fontId="0" fillId="0" borderId="10" xfId="646" applyFont="1" applyBorder="1" applyAlignment="1" applyProtection="1">
      <alignment horizontal="center" vertical="center"/>
      <protection locked="0"/>
    </xf>
    <xf numFmtId="0" fontId="0" fillId="0" borderId="10" xfId="646" applyFont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76" fontId="56" fillId="0" borderId="10" xfId="640" applyNumberFormat="1" applyFont="1" applyBorder="1" applyAlignment="1" applyProtection="1">
      <alignment horizontal="center" vertical="center"/>
      <protection locked="0"/>
    </xf>
    <xf numFmtId="0" fontId="57" fillId="0" borderId="10" xfId="646" applyFont="1" applyBorder="1" applyAlignment="1" applyProtection="1">
      <alignment horizontal="left" vertical="center" wrapText="1"/>
      <protection locked="0"/>
    </xf>
    <xf numFmtId="176" fontId="6" fillId="0" borderId="10" xfId="640" applyNumberFormat="1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177" fontId="0" fillId="0" borderId="10" xfId="640" applyNumberFormat="1" applyFont="1" applyBorder="1" applyAlignment="1" applyProtection="1">
      <alignment horizontal="center" vertical="center"/>
      <protection/>
    </xf>
    <xf numFmtId="0" fontId="0" fillId="0" borderId="0" xfId="64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0" fontId="54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176" fontId="0" fillId="0" borderId="17" xfId="0" applyNumberFormat="1" applyFont="1" applyBorder="1" applyAlignment="1" applyProtection="1">
      <alignment horizontal="center" vertical="center"/>
      <protection locked="0"/>
    </xf>
    <xf numFmtId="0" fontId="58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176" fontId="0" fillId="0" borderId="18" xfId="0" applyNumberFormat="1" applyFont="1" applyBorder="1" applyAlignment="1" applyProtection="1">
      <alignment horizontal="center" vertical="center"/>
      <protection locked="0"/>
    </xf>
    <xf numFmtId="0" fontId="58" fillId="0" borderId="18" xfId="0" applyFont="1" applyFill="1" applyBorder="1" applyAlignment="1" applyProtection="1">
      <alignment horizontal="left" vertical="center" wrapText="1"/>
      <protection locked="0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6" fontId="6" fillId="0" borderId="10" xfId="0" applyNumberFormat="1" applyFont="1" applyBorder="1" applyAlignment="1" applyProtection="1">
      <alignment horizontal="left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7" fontId="0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9" fillId="0" borderId="12" xfId="0" applyFont="1" applyFill="1" applyBorder="1" applyAlignment="1" applyProtection="1">
      <alignment vertical="center" wrapText="1"/>
      <protection locked="0"/>
    </xf>
    <xf numFmtId="0" fontId="59" fillId="0" borderId="32" xfId="0" applyFont="1" applyFill="1" applyBorder="1" applyAlignment="1" applyProtection="1">
      <alignment vertical="center" wrapText="1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176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176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77" fontId="5" fillId="0" borderId="11" xfId="627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77" fontId="5" fillId="0" borderId="15" xfId="627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176" fontId="0" fillId="0" borderId="18" xfId="0" applyNumberFormat="1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wrapText="1"/>
      <protection locked="0"/>
    </xf>
    <xf numFmtId="177" fontId="5" fillId="0" borderId="18" xfId="627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623" applyNumberFormat="1" applyFont="1" applyFill="1" applyBorder="1" applyAlignment="1" applyProtection="1">
      <alignment horizontal="center" vertical="center"/>
      <protection locked="0"/>
    </xf>
    <xf numFmtId="0" fontId="5" fillId="0" borderId="10" xfId="623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76" fontId="0" fillId="0" borderId="11" xfId="623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77" fontId="0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176" fontId="17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76" fontId="9" fillId="0" borderId="10" xfId="0" applyNumberFormat="1" applyFont="1" applyFill="1" applyBorder="1" applyAlignment="1" applyProtection="1">
      <alignment horizontal="center" vertical="center"/>
      <protection locked="0"/>
    </xf>
    <xf numFmtId="176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176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17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176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9" fontId="0" fillId="0" borderId="0" xfId="17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left" vertical="center"/>
      <protection locked="0"/>
    </xf>
    <xf numFmtId="0" fontId="20" fillId="0" borderId="19" xfId="0" applyFont="1" applyBorder="1" applyAlignment="1" applyProtection="1">
      <alignment horizontal="left" vertical="center"/>
      <protection locked="0"/>
    </xf>
    <xf numFmtId="178" fontId="21" fillId="0" borderId="10" xfId="15" applyNumberFormat="1" applyFont="1" applyBorder="1" applyAlignment="1" applyProtection="1">
      <alignment horizontal="right" vertical="center"/>
      <protection locked="0"/>
    </xf>
    <xf numFmtId="178" fontId="21" fillId="0" borderId="10" xfId="15" applyNumberFormat="1" applyFont="1" applyBorder="1" applyAlignment="1" applyProtection="1">
      <alignment horizontal="right" vertical="center"/>
      <protection/>
    </xf>
    <xf numFmtId="0" fontId="20" fillId="24" borderId="33" xfId="0" applyFont="1" applyFill="1" applyBorder="1" applyAlignment="1" applyProtection="1">
      <alignment horizontal="left" vertical="center"/>
      <protection locked="0"/>
    </xf>
    <xf numFmtId="0" fontId="20" fillId="24" borderId="19" xfId="0" applyFont="1" applyFill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178" fontId="19" fillId="0" borderId="10" xfId="15" applyNumberFormat="1" applyFont="1" applyBorder="1" applyAlignment="1" applyProtection="1">
      <alignment horizontal="right" vertical="center"/>
      <protection/>
    </xf>
    <xf numFmtId="178" fontId="21" fillId="0" borderId="0" xfId="15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vertical="center"/>
      <protection locked="0"/>
    </xf>
    <xf numFmtId="0" fontId="9" fillId="0" borderId="34" xfId="0" applyFont="1" applyBorder="1" applyAlignment="1" applyProtection="1">
      <alignment horizontal="right" vertical="center"/>
      <protection locked="0"/>
    </xf>
    <xf numFmtId="9" fontId="9" fillId="0" borderId="11" xfId="17" applyFont="1" applyBorder="1" applyAlignment="1" applyProtection="1">
      <alignment horizontal="center" vertical="center"/>
      <protection locked="0"/>
    </xf>
    <xf numFmtId="9" fontId="9" fillId="0" borderId="18" xfId="17" applyFont="1" applyBorder="1" applyAlignment="1" applyProtection="1">
      <alignment horizontal="center" vertical="center"/>
      <protection locked="0"/>
    </xf>
    <xf numFmtId="9" fontId="21" fillId="0" borderId="10" xfId="17" applyFont="1" applyBorder="1" applyAlignment="1" applyProtection="1">
      <alignment horizontal="right" vertical="center"/>
      <protection/>
    </xf>
    <xf numFmtId="0" fontId="21" fillId="0" borderId="10" xfId="17" applyNumberFormat="1" applyFont="1" applyFill="1" applyBorder="1" applyAlignment="1" applyProtection="1">
      <alignment horizontal="right" vertical="center"/>
      <protection locked="0"/>
    </xf>
    <xf numFmtId="9" fontId="19" fillId="0" borderId="10" xfId="17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 shrinkToFit="1"/>
      <protection locked="0"/>
    </xf>
    <xf numFmtId="0" fontId="20" fillId="0" borderId="10" xfId="0" applyFont="1" applyBorder="1" applyAlignment="1" applyProtection="1">
      <alignment vertical="center"/>
      <protection locked="0"/>
    </xf>
    <xf numFmtId="178" fontId="19" fillId="0" borderId="10" xfId="15" applyNumberFormat="1" applyFont="1" applyBorder="1" applyAlignment="1" applyProtection="1">
      <alignment vertical="center"/>
      <protection/>
    </xf>
    <xf numFmtId="178" fontId="21" fillId="0" borderId="10" xfId="15" applyNumberFormat="1" applyFont="1" applyBorder="1" applyAlignment="1" applyProtection="1">
      <alignment vertical="center"/>
      <protection/>
    </xf>
    <xf numFmtId="178" fontId="21" fillId="0" borderId="10" xfId="15" applyNumberFormat="1" applyFont="1" applyBorder="1" applyAlignment="1" applyProtection="1">
      <alignment vertical="center"/>
      <protection locked="0"/>
    </xf>
    <xf numFmtId="0" fontId="20" fillId="0" borderId="10" xfId="0" applyFont="1" applyFill="1" applyBorder="1" applyAlignment="1" applyProtection="1">
      <alignment vertical="center"/>
      <protection locked="0"/>
    </xf>
    <xf numFmtId="0" fontId="20" fillId="0" borderId="33" xfId="0" applyFont="1" applyFill="1" applyBorder="1" applyAlignment="1" applyProtection="1">
      <alignment horizontal="left" vertical="center"/>
      <protection locked="0"/>
    </xf>
    <xf numFmtId="0" fontId="20" fillId="0" borderId="19" xfId="0" applyFont="1" applyFill="1" applyBorder="1" applyAlignment="1" applyProtection="1">
      <alignment horizontal="left" vertical="center"/>
      <protection locked="0"/>
    </xf>
    <xf numFmtId="178" fontId="19" fillId="0" borderId="10" xfId="15" applyNumberFormat="1" applyFont="1" applyFill="1" applyBorder="1" applyAlignment="1" applyProtection="1">
      <alignment vertical="center"/>
      <protection/>
    </xf>
    <xf numFmtId="178" fontId="21" fillId="0" borderId="10" xfId="15" applyNumberFormat="1" applyFont="1" applyFill="1" applyBorder="1" applyAlignment="1" applyProtection="1">
      <alignment vertical="center"/>
      <protection locked="0"/>
    </xf>
    <xf numFmtId="178" fontId="21" fillId="0" borderId="10" xfId="15" applyNumberFormat="1" applyFont="1" applyFill="1" applyBorder="1" applyAlignment="1" applyProtection="1">
      <alignment vertical="center"/>
      <protection/>
    </xf>
    <xf numFmtId="0" fontId="9" fillId="0" borderId="34" xfId="0" applyFont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 shrinkToFi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178" fontId="20" fillId="0" borderId="0" xfId="0" applyNumberFormat="1" applyFont="1" applyBorder="1" applyAlignment="1" applyProtection="1">
      <alignment vertical="center"/>
      <protection/>
    </xf>
    <xf numFmtId="178" fontId="19" fillId="0" borderId="0" xfId="15" applyNumberFormat="1" applyFont="1" applyBorder="1" applyAlignment="1" applyProtection="1">
      <alignment vertical="center"/>
      <protection locked="0"/>
    </xf>
    <xf numFmtId="178" fontId="20" fillId="0" borderId="0" xfId="0" applyNumberFormat="1" applyFont="1" applyFill="1" applyBorder="1" applyAlignment="1" applyProtection="1">
      <alignment vertical="center"/>
      <protection/>
    </xf>
    <xf numFmtId="178" fontId="9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178" fontId="19" fillId="0" borderId="10" xfId="15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178" fontId="21" fillId="0" borderId="10" xfId="15" applyNumberFormat="1" applyFont="1" applyBorder="1" applyAlignment="1">
      <alignment vertical="center"/>
    </xf>
    <xf numFmtId="0" fontId="20" fillId="0" borderId="2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0" fontId="9" fillId="0" borderId="15" xfId="0" applyFont="1" applyFill="1" applyBorder="1" applyAlignment="1" applyProtection="1">
      <alignment horizontal="center" vertical="center" wrapText="1" shrinkToFit="1"/>
      <protection locked="0"/>
    </xf>
    <xf numFmtId="0" fontId="9" fillId="0" borderId="16" xfId="0" applyFont="1" applyFill="1" applyBorder="1" applyAlignment="1" applyProtection="1">
      <alignment horizontal="center" vertical="center" wrapText="1" shrinkToFit="1"/>
      <protection locked="0"/>
    </xf>
    <xf numFmtId="0" fontId="9" fillId="0" borderId="18" xfId="0" applyFont="1" applyFill="1" applyBorder="1" applyAlignment="1" applyProtection="1">
      <alignment horizontal="center" vertical="center" wrapText="1" shrinkToFit="1"/>
      <protection locked="0"/>
    </xf>
    <xf numFmtId="0" fontId="9" fillId="0" borderId="35" xfId="0" applyFont="1" applyFill="1" applyBorder="1" applyAlignment="1" applyProtection="1">
      <alignment horizontal="center" vertical="center" wrapText="1" shrinkToFit="1"/>
      <protection locked="0"/>
    </xf>
    <xf numFmtId="0" fontId="20" fillId="0" borderId="20" xfId="0" applyFont="1" applyFill="1" applyBorder="1" applyAlignment="1" applyProtection="1">
      <alignment horizontal="left" vertical="center"/>
      <protection locked="0"/>
    </xf>
    <xf numFmtId="0" fontId="20" fillId="0" borderId="36" xfId="0" applyFont="1" applyFill="1" applyBorder="1" applyAlignment="1" applyProtection="1">
      <alignment horizontal="left" vertical="center"/>
      <protection locked="0"/>
    </xf>
    <xf numFmtId="178" fontId="21" fillId="0" borderId="19" xfId="15" applyNumberFormat="1" applyFont="1" applyFill="1" applyBorder="1" applyAlignment="1" applyProtection="1">
      <alignment vertical="center"/>
      <protection locked="0"/>
    </xf>
    <xf numFmtId="178" fontId="21" fillId="0" borderId="10" xfId="15" applyNumberFormat="1" applyFont="1" applyFill="1" applyBorder="1" applyAlignment="1" applyProtection="1">
      <alignment vertical="center"/>
      <protection locked="0"/>
    </xf>
    <xf numFmtId="178" fontId="21" fillId="0" borderId="18" xfId="15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178" fontId="19" fillId="0" borderId="10" xfId="15" applyNumberFormat="1" applyFont="1" applyFill="1" applyBorder="1" applyAlignment="1" applyProtection="1">
      <alignment vertical="center"/>
      <protection/>
    </xf>
    <xf numFmtId="0" fontId="20" fillId="0" borderId="10" xfId="0" applyFont="1" applyFill="1" applyBorder="1" applyAlignment="1" applyProtection="1">
      <alignment horizontal="left" vertical="center"/>
      <protection locked="0"/>
    </xf>
    <xf numFmtId="178" fontId="19" fillId="0" borderId="19" xfId="15" applyNumberFormat="1" applyFont="1" applyFill="1" applyBorder="1" applyAlignment="1" applyProtection="1">
      <alignment vertical="center"/>
      <protection/>
    </xf>
    <xf numFmtId="0" fontId="9" fillId="0" borderId="37" xfId="0" applyFont="1" applyFill="1" applyBorder="1" applyAlignment="1" applyProtection="1">
      <alignment horizontal="center" vertical="center" wrapText="1" shrinkToFit="1"/>
      <protection locked="0"/>
    </xf>
    <xf numFmtId="0" fontId="9" fillId="0" borderId="26" xfId="0" applyFont="1" applyFill="1" applyBorder="1" applyAlignment="1" applyProtection="1">
      <alignment horizontal="center" vertical="center" wrapText="1" shrinkToFit="1"/>
      <protection locked="0"/>
    </xf>
    <xf numFmtId="0" fontId="9" fillId="0" borderId="38" xfId="0" applyFont="1" applyFill="1" applyBorder="1" applyAlignment="1" applyProtection="1">
      <alignment horizontal="center" vertical="center" wrapText="1" shrinkToFit="1"/>
      <protection locked="0"/>
    </xf>
    <xf numFmtId="178" fontId="21" fillId="0" borderId="18" xfId="15" applyNumberFormat="1" applyFont="1" applyFill="1" applyBorder="1" applyAlignment="1" applyProtection="1">
      <alignment vertical="center"/>
      <protection locked="0"/>
    </xf>
    <xf numFmtId="178" fontId="61" fillId="0" borderId="10" xfId="15" applyNumberFormat="1" applyFont="1" applyFill="1" applyBorder="1" applyAlignment="1" applyProtection="1">
      <alignment vertical="center"/>
      <protection locked="0"/>
    </xf>
    <xf numFmtId="178" fontId="21" fillId="0" borderId="10" xfId="15" applyNumberFormat="1" applyFont="1" applyFill="1" applyBorder="1" applyAlignment="1" applyProtection="1">
      <alignment vertical="center"/>
      <protection/>
    </xf>
    <xf numFmtId="0" fontId="9" fillId="0" borderId="39" xfId="0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78" fontId="2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vertical="center"/>
      <protection/>
    </xf>
  </cellXfs>
  <cellStyles count="96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0" xfId="63"/>
    <cellStyle name="20% - 强调文字颜色 1 15" xfId="64"/>
    <cellStyle name="40% - 强调文字颜色 2 16" xfId="65"/>
    <cellStyle name="40% - 强调文字颜色 2 21" xfId="66"/>
    <cellStyle name="60% - 强调文字颜色 3 17" xfId="67"/>
    <cellStyle name="60% - 强调文字颜色 3 22" xfId="68"/>
    <cellStyle name="标题 3 11" xfId="69"/>
    <cellStyle name="20% - 强调文字颜色 1 2" xfId="70"/>
    <cellStyle name="60% - 强调文字颜色 1 11" xfId="71"/>
    <cellStyle name="40% - 强调文字颜色 1 13" xfId="72"/>
    <cellStyle name="60% - 强调文字颜色 2 14" xfId="73"/>
    <cellStyle name="20% - 强调文字颜色 1 11" xfId="74"/>
    <cellStyle name="40% - 强调文字颜色 2 12" xfId="75"/>
    <cellStyle name="60% - 强调文字颜色 3 13" xfId="76"/>
    <cellStyle name="60% - 强调文字颜色 2 3" xfId="77"/>
    <cellStyle name="20% - 强调文字颜色 4 5" xfId="78"/>
    <cellStyle name="40% - 强调文字颜色 3 9" xfId="79"/>
    <cellStyle name="60% - 强调文字颜色 6 8" xfId="80"/>
    <cellStyle name="40% - 强调文字颜色 3 10" xfId="81"/>
    <cellStyle name="60% - 强调文字颜色 4 11" xfId="82"/>
    <cellStyle name="强调文字颜色 2 13" xfId="83"/>
    <cellStyle name="40% - 强调文字颜色 3 8" xfId="84"/>
    <cellStyle name="20% - 强调文字颜色 4 16" xfId="85"/>
    <cellStyle name="20% - 强调文字颜色 4 21" xfId="86"/>
    <cellStyle name="40% - 强调文字颜色 5 17" xfId="87"/>
    <cellStyle name="40% - 强调文字颜色 5 22" xfId="88"/>
    <cellStyle name="60% - 强调文字颜色 6 18" xfId="89"/>
    <cellStyle name="60% - 强调文字颜色 6 23" xfId="90"/>
    <cellStyle name="40% - 强调文字颜色 4 2" xfId="91"/>
    <cellStyle name="标题 2 11" xfId="92"/>
    <cellStyle name="40% - 强调文字颜色 5 7" xfId="93"/>
    <cellStyle name="40% - 强调文字颜色 6 5" xfId="94"/>
    <cellStyle name="标题 25" xfId="95"/>
    <cellStyle name="20% - 强调文字颜色 5 14" xfId="96"/>
    <cellStyle name="40% - 强调文字颜色 6 15" xfId="97"/>
    <cellStyle name="40% - 强调文字颜色 6 20" xfId="98"/>
    <cellStyle name="20% - 强调文字颜色 3 3" xfId="99"/>
    <cellStyle name="_ET_STYLE_NoName_00_" xfId="100"/>
    <cellStyle name="20% - 强调文字颜色 1 23" xfId="101"/>
    <cellStyle name="20% - 强调文字颜色 1 18" xfId="102"/>
    <cellStyle name="40% - 强调文字颜色 2 19" xfId="103"/>
    <cellStyle name="20% - 强调文字颜色 1 22" xfId="104"/>
    <cellStyle name="20% - 强调文字颜色 1 17" xfId="105"/>
    <cellStyle name="40% - 强调文字颜色 2 18" xfId="106"/>
    <cellStyle name="40% - 强调文字颜色 2 23" xfId="107"/>
    <cellStyle name="60% - 强调文字颜色 3 19" xfId="108"/>
    <cellStyle name="20% - 强调文字颜色 1 13" xfId="109"/>
    <cellStyle name="40% - 强调文字颜色 2 14" xfId="110"/>
    <cellStyle name="60% - 强调文字颜色 3 15" xfId="111"/>
    <cellStyle name="60% - 强调文字颜色 3 20" xfId="112"/>
    <cellStyle name="20% - 强调文字颜色 1 14" xfId="113"/>
    <cellStyle name="40% - 强调文字颜色 2 15" xfId="114"/>
    <cellStyle name="40% - 强调文字颜色 2 20" xfId="115"/>
    <cellStyle name="60% - 强调文字颜色 3 16" xfId="116"/>
    <cellStyle name="60% - 强调文字颜色 3 21" xfId="117"/>
    <cellStyle name="20% - 强调文字颜色 1 19" xfId="118"/>
    <cellStyle name="20% - 强调文字颜色 1 21" xfId="119"/>
    <cellStyle name="20% - 强调文字颜色 1 16" xfId="120"/>
    <cellStyle name="40% - 强调文字颜色 2 17" xfId="121"/>
    <cellStyle name="40% - 强调文字颜色 2 22" xfId="122"/>
    <cellStyle name="60% - 强调文字颜色 3 18" xfId="123"/>
    <cellStyle name="60% - 强调文字颜色 3 23" xfId="124"/>
    <cellStyle name="20% - 强调文字颜色 1 10" xfId="125"/>
    <cellStyle name="40% - 强调文字颜色 2 11" xfId="126"/>
    <cellStyle name="60% - 强调文字颜色 3 12" xfId="127"/>
    <cellStyle name="60% - 强调文字颜色 1 9" xfId="128"/>
    <cellStyle name="20% - 强调文字颜色 1 12" xfId="129"/>
    <cellStyle name="40% - 强调文字颜色 2 13" xfId="130"/>
    <cellStyle name="60% - 强调文字颜色 3 14" xfId="131"/>
    <cellStyle name="标题 3 12" xfId="132"/>
    <cellStyle name="20% - 强调文字颜色 1 3" xfId="133"/>
    <cellStyle name="标题 3 13" xfId="134"/>
    <cellStyle name="20% - 强调文字颜色 1 4" xfId="135"/>
    <cellStyle name="标题 3 14" xfId="136"/>
    <cellStyle name="20% - 强调文字颜色 1 5" xfId="137"/>
    <cellStyle name="标题 3 20" xfId="138"/>
    <cellStyle name="标题 3 15" xfId="139"/>
    <cellStyle name="20% - 强调文字颜色 1 6" xfId="140"/>
    <cellStyle name="20% - 强调文字颜色 1 7" xfId="141"/>
    <cellStyle name="20% - 强调文字颜色 1 8" xfId="142"/>
    <cellStyle name="20% - 强调文字颜色 1 9" xfId="143"/>
    <cellStyle name="60% - 强调文字颜色 6 9" xfId="144"/>
    <cellStyle name="20% - 强调文字颜色 2 10" xfId="145"/>
    <cellStyle name="40% - 强调文字颜色 3 11" xfId="146"/>
    <cellStyle name="60% - 强调文字颜色 4 12" xfId="147"/>
    <cellStyle name="20% - 强调文字颜色 2 11" xfId="148"/>
    <cellStyle name="40% - 强调文字颜色 3 12" xfId="149"/>
    <cellStyle name="60% - 强调文字颜色 4 13" xfId="150"/>
    <cellStyle name="20% - 强调文字颜色 2 12" xfId="151"/>
    <cellStyle name="40% - 强调文字颜色 3 13" xfId="152"/>
    <cellStyle name="60% - 强调文字颜色 4 14" xfId="153"/>
    <cellStyle name="20% - 强调文字颜色 2 13" xfId="154"/>
    <cellStyle name="40% - 强调文字颜色 3 14" xfId="155"/>
    <cellStyle name="60% - 强调文字颜色 4 15" xfId="156"/>
    <cellStyle name="60% - 强调文字颜色 4 20" xfId="157"/>
    <cellStyle name="20% - 强调文字颜色 2 14" xfId="158"/>
    <cellStyle name="40% - 强调文字颜色 3 15" xfId="159"/>
    <cellStyle name="40% - 强调文字颜色 3 20" xfId="160"/>
    <cellStyle name="60% - 强调文字颜色 4 16" xfId="161"/>
    <cellStyle name="60% - 强调文字颜色 4 21" xfId="162"/>
    <cellStyle name="20% - 强调文字颜色 2 15" xfId="163"/>
    <cellStyle name="20% - 强调文字颜色 2 20" xfId="164"/>
    <cellStyle name="40% - 强调文字颜色 3 16" xfId="165"/>
    <cellStyle name="40% - 强调文字颜色 3 21" xfId="166"/>
    <cellStyle name="60% - 强调文字颜色 4 17" xfId="167"/>
    <cellStyle name="60% - 强调文字颜色 4 22" xfId="168"/>
    <cellStyle name="20% - 强调文字颜色 2 16" xfId="169"/>
    <cellStyle name="20% - 强调文字颜色 2 21" xfId="170"/>
    <cellStyle name="40% - 强调文字颜色 3 17" xfId="171"/>
    <cellStyle name="40% - 强调文字颜色 3 22" xfId="172"/>
    <cellStyle name="60% - 强调文字颜色 4 18" xfId="173"/>
    <cellStyle name="60% - 强调文字颜色 4 23" xfId="174"/>
    <cellStyle name="20% - 强调文字颜色 2 17" xfId="175"/>
    <cellStyle name="20% - 强调文字颜色 2 22" xfId="176"/>
    <cellStyle name="40% - 强调文字颜色 3 18" xfId="177"/>
    <cellStyle name="40% - 强调文字颜色 3 23" xfId="178"/>
    <cellStyle name="60% - 强调文字颜色 4 19" xfId="179"/>
    <cellStyle name="20% - 强调文字颜色 2 18" xfId="180"/>
    <cellStyle name="20% - 强调文字颜色 2 23" xfId="181"/>
    <cellStyle name="40% - 强调文字颜色 3 19" xfId="182"/>
    <cellStyle name="20% - 强调文字颜色 2 19" xfId="183"/>
    <cellStyle name="20% - 强调文字颜色 2 2" xfId="184"/>
    <cellStyle name="20% - 强调文字颜色 2 3" xfId="185"/>
    <cellStyle name="20% - 强调文字颜色 2 4" xfId="186"/>
    <cellStyle name="20% - 强调文字颜色 2 5" xfId="187"/>
    <cellStyle name="20% - 强调文字颜色 2 6" xfId="188"/>
    <cellStyle name="20% - 强调文字颜色 2 7" xfId="189"/>
    <cellStyle name="20% - 强调文字颜色 2 8" xfId="190"/>
    <cellStyle name="20% - 强调文字颜色 2 9" xfId="191"/>
    <cellStyle name="20% - 强调文字颜色 3 10" xfId="192"/>
    <cellStyle name="40% - 强调文字颜色 4 11" xfId="193"/>
    <cellStyle name="60% - 强调文字颜色 5 12" xfId="194"/>
    <cellStyle name="40% - 强调文字颜色 2 4" xfId="195"/>
    <cellStyle name="20% - 强调文字颜色 3 11" xfId="196"/>
    <cellStyle name="40% - 强调文字颜色 4 12" xfId="197"/>
    <cellStyle name="60% - 强调文字颜色 5 13" xfId="198"/>
    <cellStyle name="40% - 强调文字颜色 2 5" xfId="199"/>
    <cellStyle name="20% - 强调文字颜色 3 12" xfId="200"/>
    <cellStyle name="40% - 强调文字颜色 4 13" xfId="201"/>
    <cellStyle name="60% - 强调文字颜色 5 14" xfId="202"/>
    <cellStyle name="40% - 强调文字颜色 2 6" xfId="203"/>
    <cellStyle name="20% - 强调文字颜色 3 13" xfId="204"/>
    <cellStyle name="40% - 强调文字颜色 4 14" xfId="205"/>
    <cellStyle name="60% - 强调文字颜色 5 15" xfId="206"/>
    <cellStyle name="60% - 强调文字颜色 5 20" xfId="207"/>
    <cellStyle name="40% - 强调文字颜色 2 7" xfId="208"/>
    <cellStyle name="20% - 强调文字颜色 3 14" xfId="209"/>
    <cellStyle name="40% - 强调文字颜色 4 15" xfId="210"/>
    <cellStyle name="40% - 强调文字颜色 4 20" xfId="211"/>
    <cellStyle name="60% - 强调文字颜色 5 16" xfId="212"/>
    <cellStyle name="60% - 强调文字颜色 5 21" xfId="213"/>
    <cellStyle name="40% - 强调文字颜色 2 8" xfId="214"/>
    <cellStyle name="20% - 强调文字颜色 3 15" xfId="215"/>
    <cellStyle name="20% - 强调文字颜色 3 20" xfId="216"/>
    <cellStyle name="40% - 强调文字颜色 4 16" xfId="217"/>
    <cellStyle name="40% - 强调文字颜色 4 21" xfId="218"/>
    <cellStyle name="60% - 强调文字颜色 5 17" xfId="219"/>
    <cellStyle name="60% - 强调文字颜色 5 22" xfId="220"/>
    <cellStyle name="40% - 强调文字颜色 2 9" xfId="221"/>
    <cellStyle name="20% - 强调文字颜色 3 16" xfId="222"/>
    <cellStyle name="20% - 强调文字颜色 3 21" xfId="223"/>
    <cellStyle name="40% - 强调文字颜色 4 17" xfId="224"/>
    <cellStyle name="40% - 强调文字颜色 4 22" xfId="225"/>
    <cellStyle name="60% - 强调文字颜色 5 18" xfId="226"/>
    <cellStyle name="60% - 强调文字颜色 5 23" xfId="227"/>
    <cellStyle name="20% - 强调文字颜色 3 17" xfId="228"/>
    <cellStyle name="20% - 强调文字颜色 3 22" xfId="229"/>
    <cellStyle name="40% - 强调文字颜色 4 18" xfId="230"/>
    <cellStyle name="40% - 强调文字颜色 4 23" xfId="231"/>
    <cellStyle name="60% - 强调文字颜色 5 19" xfId="232"/>
    <cellStyle name="20% - 强调文字颜色 3 18" xfId="233"/>
    <cellStyle name="20% - 强调文字颜色 3 23" xfId="234"/>
    <cellStyle name="40% - 强调文字颜色 4 19" xfId="235"/>
    <cellStyle name="20% - 强调文字颜色 3 19" xfId="236"/>
    <cellStyle name="20% - 强调文字颜色 5 13" xfId="237"/>
    <cellStyle name="40% - 强调文字颜色 6 14" xfId="238"/>
    <cellStyle name="20% - 强调文字颜色 3 2" xfId="239"/>
    <cellStyle name="60% - 强调文字颜色 1 2" xfId="240"/>
    <cellStyle name="20% - 强调文字颜色 5 15" xfId="241"/>
    <cellStyle name="20% - 强调文字颜色 5 20" xfId="242"/>
    <cellStyle name="40% - 强调文字颜色 6 16" xfId="243"/>
    <cellStyle name="40% - 强调文字颜色 6 21" xfId="244"/>
    <cellStyle name="20% - 强调文字颜色 3 4" xfId="245"/>
    <cellStyle name="60% - 强调文字颜色 1 3" xfId="246"/>
    <cellStyle name="20% - 强调文字颜色 5 16" xfId="247"/>
    <cellStyle name="20% - 强调文字颜色 5 21" xfId="248"/>
    <cellStyle name="40% - 强调文字颜色 6 17" xfId="249"/>
    <cellStyle name="40% - 强调文字颜色 6 22" xfId="250"/>
    <cellStyle name="20% - 强调文字颜色 3 5" xfId="251"/>
    <cellStyle name="60% - 强调文字颜色 1 4" xfId="252"/>
    <cellStyle name="20% - 强调文字颜色 5 17" xfId="253"/>
    <cellStyle name="20% - 强调文字颜色 5 22" xfId="254"/>
    <cellStyle name="40% - 强调文字颜色 6 18" xfId="255"/>
    <cellStyle name="40% - 强调文字颜色 6 23" xfId="256"/>
    <cellStyle name="20% - 强调文字颜色 3 6" xfId="257"/>
    <cellStyle name="60% - 强调文字颜色 1 5" xfId="258"/>
    <cellStyle name="20% - 强调文字颜色 5 18" xfId="259"/>
    <cellStyle name="20% - 强调文字颜色 5 23" xfId="260"/>
    <cellStyle name="40% - 强调文字颜色 6 19" xfId="261"/>
    <cellStyle name="20% - 强调文字颜色 3 7" xfId="262"/>
    <cellStyle name="60% - 强调文字颜色 1 6" xfId="263"/>
    <cellStyle name="20% - 强调文字颜色 5 19" xfId="264"/>
    <cellStyle name="20% - 强调文字颜色 3 8" xfId="265"/>
    <cellStyle name="20% - 强调文字颜色 3 9" xfId="266"/>
    <cellStyle name="60% - 强调文字颜色 3 10" xfId="267"/>
    <cellStyle name="60% - 强调文字颜色 1 7" xfId="268"/>
    <cellStyle name="20% - 强调文字颜色 4 10" xfId="269"/>
    <cellStyle name="40% - 强调文字颜色 5 11" xfId="270"/>
    <cellStyle name="60% - 强调文字颜色 6 12" xfId="271"/>
    <cellStyle name="20% - 强调文字颜色 4 11" xfId="272"/>
    <cellStyle name="40% - 强调文字颜色 5 12" xfId="273"/>
    <cellStyle name="60% - 强调文字颜色 6 13" xfId="274"/>
    <cellStyle name="20% - 强调文字颜色 4 12" xfId="275"/>
    <cellStyle name="40% - 强调文字颜色 5 13" xfId="276"/>
    <cellStyle name="60% - 强调文字颜色 6 14" xfId="277"/>
    <cellStyle name="20% - 强调文字颜色 4 13" xfId="278"/>
    <cellStyle name="40% - 强调文字颜色 5 14" xfId="279"/>
    <cellStyle name="60% - 强调文字颜色 6 15" xfId="280"/>
    <cellStyle name="60% - 强调文字颜色 6 20" xfId="281"/>
    <cellStyle name="20% - 强调文字颜色 4 14" xfId="282"/>
    <cellStyle name="40% - 强调文字颜色 5 15" xfId="283"/>
    <cellStyle name="40% - 强调文字颜色 5 20" xfId="284"/>
    <cellStyle name="60% - 强调文字颜色 6 16" xfId="285"/>
    <cellStyle name="60% - 强调文字颜色 6 21" xfId="286"/>
    <cellStyle name="20% - 强调文字颜色 4 15" xfId="287"/>
    <cellStyle name="20% - 强调文字颜色 4 20" xfId="288"/>
    <cellStyle name="40% - 强调文字颜色 5 16" xfId="289"/>
    <cellStyle name="40% - 强调文字颜色 5 21" xfId="290"/>
    <cellStyle name="60% - 强调文字颜色 6 17" xfId="291"/>
    <cellStyle name="60% - 强调文字颜色 6 22" xfId="292"/>
    <cellStyle name="20% - 强调文字颜色 4 17" xfId="293"/>
    <cellStyle name="20% - 强调文字颜色 4 22" xfId="294"/>
    <cellStyle name="40% - 强调文字颜色 5 18" xfId="295"/>
    <cellStyle name="40% - 强调文字颜色 5 23" xfId="296"/>
    <cellStyle name="60% - 强调文字颜色 6 19" xfId="297"/>
    <cellStyle name="20% - 强调文字颜色 4 18" xfId="298"/>
    <cellStyle name="20% - 强调文字颜色 4 23" xfId="299"/>
    <cellStyle name="40% - 强调文字颜色 5 19" xfId="300"/>
    <cellStyle name="20% - 强调文字颜色 4 19" xfId="301"/>
    <cellStyle name="20% - 强调文字颜色 4 2" xfId="302"/>
    <cellStyle name="20% - 强调文字颜色 4 3" xfId="303"/>
    <cellStyle name="60% - 强调文字颜色 2 2" xfId="304"/>
    <cellStyle name="20% - 强调文字颜色 4 4" xfId="305"/>
    <cellStyle name="60% - 强调文字颜色 2 4" xfId="306"/>
    <cellStyle name="20% - 强调文字颜色 4 6" xfId="307"/>
    <cellStyle name="60% - 强调文字颜色 2 5" xfId="308"/>
    <cellStyle name="20% - 强调文字颜色 4 7" xfId="309"/>
    <cellStyle name="60% - 强调文字颜色 2 6" xfId="310"/>
    <cellStyle name="20% - 强调文字颜色 4 8" xfId="311"/>
    <cellStyle name="60% - 强调文字颜色 2 7" xfId="312"/>
    <cellStyle name="20% - 强调文字颜色 4 9" xfId="313"/>
    <cellStyle name="20% - 强调文字颜色 5 10" xfId="314"/>
    <cellStyle name="40% - 强调文字颜色 6 11" xfId="315"/>
    <cellStyle name="20% - 强调文字颜色 5 11" xfId="316"/>
    <cellStyle name="40% - 强调文字颜色 6 12" xfId="317"/>
    <cellStyle name="20% - 强调文字颜色 5 12" xfId="318"/>
    <cellStyle name="40% - 强调文字颜色 6 13" xfId="319"/>
    <cellStyle name="20% - 强调文字颜色 5 2" xfId="320"/>
    <cellStyle name="20% - 强调文字颜色 5 3" xfId="321"/>
    <cellStyle name="60% - 强调文字颜色 3 2" xfId="322"/>
    <cellStyle name="20% - 强调文字颜色 5 4" xfId="323"/>
    <cellStyle name="60% - 强调文字颜色 3 3" xfId="324"/>
    <cellStyle name="20% - 强调文字颜色 5 5" xfId="325"/>
    <cellStyle name="60% - 强调文字颜色 3 4" xfId="326"/>
    <cellStyle name="20% - 强调文字颜色 5 6" xfId="327"/>
    <cellStyle name="60% - 强调文字颜色 3 5" xfId="328"/>
    <cellStyle name="20% - 强调文字颜色 5 7" xfId="329"/>
    <cellStyle name="60% - 强调文字颜色 3 6" xfId="330"/>
    <cellStyle name="20% - 强调文字颜色 5 8" xfId="331"/>
    <cellStyle name="60% - 强调文字颜色 3 7" xfId="332"/>
    <cellStyle name="20% - 强调文字颜色 5 9" xfId="333"/>
    <cellStyle name="20% - 强调文字颜色 6 10" xfId="334"/>
    <cellStyle name="20% - 强调文字颜色 6 11" xfId="335"/>
    <cellStyle name="20% - 强调文字颜色 6 12" xfId="336"/>
    <cellStyle name="20% - 强调文字颜色 6 13" xfId="337"/>
    <cellStyle name="20% - 强调文字颜色 6 14" xfId="338"/>
    <cellStyle name="60% - 强调文字颜色 6 2" xfId="339"/>
    <cellStyle name="20% - 强调文字颜色 6 15" xfId="340"/>
    <cellStyle name="20% - 强调文字颜色 6 20" xfId="341"/>
    <cellStyle name="60% - 强调文字颜色 6 3" xfId="342"/>
    <cellStyle name="20% - 强调文字颜色 6 16" xfId="343"/>
    <cellStyle name="20% - 强调文字颜色 6 21" xfId="344"/>
    <cellStyle name="60% - 强调文字颜色 6 4" xfId="345"/>
    <cellStyle name="20% - 强调文字颜色 6 17" xfId="346"/>
    <cellStyle name="20% - 强调文字颜色 6 22" xfId="347"/>
    <cellStyle name="60% - 强调文字颜色 6 5" xfId="348"/>
    <cellStyle name="20% - 强调文字颜色 6 18" xfId="349"/>
    <cellStyle name="20% - 强调文字颜色 6 23" xfId="350"/>
    <cellStyle name="60% - 强调文字颜色 6 6" xfId="351"/>
    <cellStyle name="20% - 强调文字颜色 6 19" xfId="352"/>
    <cellStyle name="20% - 强调文字颜色 6 2" xfId="353"/>
    <cellStyle name="20% - 强调文字颜色 6 3" xfId="354"/>
    <cellStyle name="60% - 强调文字颜色 4 2" xfId="355"/>
    <cellStyle name="20% - 强调文字颜色 6 4" xfId="356"/>
    <cellStyle name="60% - 强调文字颜色 4 3" xfId="357"/>
    <cellStyle name="20% - 强调文字颜色 6 5" xfId="358"/>
    <cellStyle name="60% - 强调文字颜色 4 4" xfId="359"/>
    <cellStyle name="20% - 强调文字颜色 6 6" xfId="360"/>
    <cellStyle name="60% - 强调文字颜色 4 5" xfId="361"/>
    <cellStyle name="20% - 强调文字颜色 6 7" xfId="362"/>
    <cellStyle name="60% - 强调文字颜色 4 6" xfId="363"/>
    <cellStyle name="20% - 强调文字颜色 6 8" xfId="364"/>
    <cellStyle name="60% - 强调文字颜色 4 7" xfId="365"/>
    <cellStyle name="20% - 强调文字颜色 6 9" xfId="366"/>
    <cellStyle name="40% - 强调文字颜色 1 10" xfId="367"/>
    <cellStyle name="60% - 强调文字颜色 2 11" xfId="368"/>
    <cellStyle name="40% - 强调文字颜色 1 11" xfId="369"/>
    <cellStyle name="60% - 强调文字颜色 2 12" xfId="370"/>
    <cellStyle name="40% - 强调文字颜色 1 12" xfId="371"/>
    <cellStyle name="60% - 强调文字颜色 2 13" xfId="372"/>
    <cellStyle name="40% - 强调文字颜色 1 14" xfId="373"/>
    <cellStyle name="60% - 强调文字颜色 2 15" xfId="374"/>
    <cellStyle name="60% - 强调文字颜色 2 20" xfId="375"/>
    <cellStyle name="标题 1 2" xfId="376"/>
    <cellStyle name="40% - 强调文字颜色 1 15" xfId="377"/>
    <cellStyle name="40% - 强调文字颜色 1 20" xfId="378"/>
    <cellStyle name="60% - 强调文字颜色 2 16" xfId="379"/>
    <cellStyle name="60% - 强调文字颜色 2 21" xfId="380"/>
    <cellStyle name="标题 1 3" xfId="381"/>
    <cellStyle name="40% - 强调文字颜色 1 16" xfId="382"/>
    <cellStyle name="40% - 强调文字颜色 1 21" xfId="383"/>
    <cellStyle name="60% - 强调文字颜色 2 17" xfId="384"/>
    <cellStyle name="60% - 强调文字颜色 2 22" xfId="385"/>
    <cellStyle name="标题 1 4" xfId="386"/>
    <cellStyle name="40% - 强调文字颜色 1 17" xfId="387"/>
    <cellStyle name="40% - 强调文字颜色 1 22" xfId="388"/>
    <cellStyle name="60% - 强调文字颜色 2 18" xfId="389"/>
    <cellStyle name="60% - 强调文字颜色 2 23" xfId="390"/>
    <cellStyle name="标题 1 5" xfId="391"/>
    <cellStyle name="40% - 强调文字颜色 1 18" xfId="392"/>
    <cellStyle name="40% - 强调文字颜色 1 23" xfId="393"/>
    <cellStyle name="60% - 强调文字颜色 2 19" xfId="394"/>
    <cellStyle name="标题 1 6" xfId="395"/>
    <cellStyle name="40% - 强调文字颜色 1 19" xfId="396"/>
    <cellStyle name="40% - 强调文字颜色 1 2" xfId="397"/>
    <cellStyle name="40% - 强调文字颜色 1 3" xfId="398"/>
    <cellStyle name="40% - 强调文字颜色 1 4" xfId="399"/>
    <cellStyle name="40% - 强调文字颜色 1 5" xfId="400"/>
    <cellStyle name="40% - 强调文字颜色 1 6" xfId="401"/>
    <cellStyle name="40% - 强调文字颜色 1 7" xfId="402"/>
    <cellStyle name="40% - 强调文字颜色 1 8" xfId="403"/>
    <cellStyle name="40% - 强调文字颜色 1 9" xfId="404"/>
    <cellStyle name="40% - 强调文字颜色 2 10" xfId="405"/>
    <cellStyle name="60% - 强调文字颜色 3 11" xfId="406"/>
    <cellStyle name="60% - 强调文字颜色 1 8" xfId="407"/>
    <cellStyle name="60% - 强调文字颜色 5 10" xfId="408"/>
    <cellStyle name="40% - 强调文字颜色 2 2" xfId="409"/>
    <cellStyle name="40% - 强调文字颜色 4 10" xfId="410"/>
    <cellStyle name="60% - 强调文字颜色 5 11" xfId="411"/>
    <cellStyle name="40% - 强调文字颜色 2 3" xfId="412"/>
    <cellStyle name="40% - 强调文字颜色 3 2" xfId="413"/>
    <cellStyle name="40% - 强调文字颜色 3 3" xfId="414"/>
    <cellStyle name="40% - 强调文字颜色 3 4" xfId="415"/>
    <cellStyle name="40% - 强调文字颜色 3 5" xfId="416"/>
    <cellStyle name="40% - 强调文字颜色 3 6" xfId="417"/>
    <cellStyle name="40% - 强调文字颜色 3 7" xfId="418"/>
    <cellStyle name="40% - 强调文字颜色 4 3" xfId="419"/>
    <cellStyle name="40% - 强调文字颜色 4 4" xfId="420"/>
    <cellStyle name="40% - 强调文字颜色 4 5" xfId="421"/>
    <cellStyle name="40% - 强调文字颜色 4 6" xfId="422"/>
    <cellStyle name="40% - 强调文字颜色 4 7" xfId="423"/>
    <cellStyle name="40% - 强调文字颜色 4 8" xfId="424"/>
    <cellStyle name="40% - 强调文字颜色 4 9" xfId="425"/>
    <cellStyle name="40% - 强调文字颜色 5 10" xfId="426"/>
    <cellStyle name="60% - 强调文字颜色 6 11" xfId="427"/>
    <cellStyle name="40% - 强调文字颜色 5 2" xfId="428"/>
    <cellStyle name="40% - 强调文字颜色 5 3" xfId="429"/>
    <cellStyle name="40% - 强调文字颜色 5 4" xfId="430"/>
    <cellStyle name="40% - 强调文字颜色 5 5" xfId="431"/>
    <cellStyle name="标题 2 10" xfId="432"/>
    <cellStyle name="40% - 强调文字颜色 5 6" xfId="433"/>
    <cellStyle name="标题 2 12" xfId="434"/>
    <cellStyle name="40% - 强调文字颜色 5 8" xfId="435"/>
    <cellStyle name="标题 2 13" xfId="436"/>
    <cellStyle name="40% - 强调文字颜色 5 9" xfId="437"/>
    <cellStyle name="40% - 强调文字颜色 6 10" xfId="438"/>
    <cellStyle name="40% - 强调文字颜色 6 2" xfId="439"/>
    <cellStyle name="标题 17" xfId="440"/>
    <cellStyle name="标题 22" xfId="441"/>
    <cellStyle name="40% - 强调文字颜色 6 3" xfId="442"/>
    <cellStyle name="标题 18" xfId="443"/>
    <cellStyle name="标题 23" xfId="444"/>
    <cellStyle name="40% - 强调文字颜色 6 4" xfId="445"/>
    <cellStyle name="标题 19" xfId="446"/>
    <cellStyle name="标题 24" xfId="447"/>
    <cellStyle name="40% - 强调文字颜色 6 6" xfId="448"/>
    <cellStyle name="标题 26" xfId="449"/>
    <cellStyle name="40% - 强调文字颜色 6 7" xfId="450"/>
    <cellStyle name="40% - 强调文字颜色 6 8" xfId="451"/>
    <cellStyle name="40% - 强调文字颜色 6 9" xfId="452"/>
    <cellStyle name="60% - 强调文字颜色 1 10" xfId="453"/>
    <cellStyle name="60% - 强调文字颜色 1 12" xfId="454"/>
    <cellStyle name="60% - 强调文字颜色 1 13" xfId="455"/>
    <cellStyle name="60% - 强调文字颜色 1 14" xfId="456"/>
    <cellStyle name="60% - 强调文字颜色 1 15" xfId="457"/>
    <cellStyle name="60% - 强调文字颜色 1 20" xfId="458"/>
    <cellStyle name="60% - 强调文字颜色 1 16" xfId="459"/>
    <cellStyle name="60% - 强调文字颜色 1 21" xfId="460"/>
    <cellStyle name="60% - 强调文字颜色 1 17" xfId="461"/>
    <cellStyle name="60% - 强调文字颜色 1 22" xfId="462"/>
    <cellStyle name="60% - 强调文字颜色 1 18" xfId="463"/>
    <cellStyle name="60% - 强调文字颜色 1 23" xfId="464"/>
    <cellStyle name="60% - 强调文字颜色 1 19" xfId="465"/>
    <cellStyle name="60% - 强调文字颜色 2 10" xfId="466"/>
    <cellStyle name="60% - 强调文字颜色 2 8" xfId="467"/>
    <cellStyle name="60% - 强调文字颜色 2 9" xfId="468"/>
    <cellStyle name="60% - 强调文字颜色 3 8" xfId="469"/>
    <cellStyle name="60% - 强调文字颜色 3 9" xfId="470"/>
    <cellStyle name="60% - 强调文字颜色 6 7" xfId="471"/>
    <cellStyle name="60% - 强调文字颜色 4 10" xfId="472"/>
    <cellStyle name="60% - 强调文字颜色 4 8" xfId="473"/>
    <cellStyle name="60% - 强调文字颜色 4 9" xfId="474"/>
    <cellStyle name="60% - 强调文字颜色 5 2" xfId="475"/>
    <cellStyle name="60% - 强调文字颜色 5 3" xfId="476"/>
    <cellStyle name="60% - 强调文字颜色 5 4" xfId="477"/>
    <cellStyle name="60% - 强调文字颜色 5 5" xfId="478"/>
    <cellStyle name="60% - 强调文字颜色 5 6" xfId="479"/>
    <cellStyle name="60% - 强调文字颜色 5 7" xfId="480"/>
    <cellStyle name="60% - 强调文字颜色 5 8" xfId="481"/>
    <cellStyle name="60% - 强调文字颜色 5 9" xfId="482"/>
    <cellStyle name="60% - 强调文字颜色 6 10" xfId="483"/>
    <cellStyle name="标题 1 10" xfId="484"/>
    <cellStyle name="标题 1 11" xfId="485"/>
    <cellStyle name="标题 1 12" xfId="486"/>
    <cellStyle name="标题 1 13" xfId="487"/>
    <cellStyle name="标题 1 14" xfId="488"/>
    <cellStyle name="标题 1 15" xfId="489"/>
    <cellStyle name="标题 1 20" xfId="490"/>
    <cellStyle name="标题 1 16" xfId="491"/>
    <cellStyle name="标题 1 21" xfId="492"/>
    <cellStyle name="标题 1 17" xfId="493"/>
    <cellStyle name="标题 1 22" xfId="494"/>
    <cellStyle name="标题 1 18" xfId="495"/>
    <cellStyle name="标题 1 23" xfId="496"/>
    <cellStyle name="标题 1 19" xfId="497"/>
    <cellStyle name="标题 1 7" xfId="498"/>
    <cellStyle name="标题 1 8" xfId="499"/>
    <cellStyle name="标题 1 9" xfId="500"/>
    <cellStyle name="标题 10" xfId="501"/>
    <cellStyle name="标题 11" xfId="502"/>
    <cellStyle name="标题 12" xfId="503"/>
    <cellStyle name="标题 13" xfId="504"/>
    <cellStyle name="标题 14" xfId="505"/>
    <cellStyle name="标题 15" xfId="506"/>
    <cellStyle name="标题 20" xfId="507"/>
    <cellStyle name="标题 16" xfId="508"/>
    <cellStyle name="标题 21" xfId="509"/>
    <cellStyle name="标题 2 14" xfId="510"/>
    <cellStyle name="标题 2 15" xfId="511"/>
    <cellStyle name="标题 2 20" xfId="512"/>
    <cellStyle name="标题 2 16" xfId="513"/>
    <cellStyle name="标题 2 21" xfId="514"/>
    <cellStyle name="标题 2 17" xfId="515"/>
    <cellStyle name="标题 2 22" xfId="516"/>
    <cellStyle name="标题 2 18" xfId="517"/>
    <cellStyle name="标题 2 23" xfId="518"/>
    <cellStyle name="标题 2 19" xfId="519"/>
    <cellStyle name="标题 2 2" xfId="520"/>
    <cellStyle name="标题 2 3" xfId="521"/>
    <cellStyle name="标题 2 4" xfId="522"/>
    <cellStyle name="标题 2 5" xfId="523"/>
    <cellStyle name="标题 2 6" xfId="524"/>
    <cellStyle name="标题 2 7" xfId="525"/>
    <cellStyle name="标题 2 8" xfId="526"/>
    <cellStyle name="标题 2 9" xfId="527"/>
    <cellStyle name="标题 3 10" xfId="528"/>
    <cellStyle name="标题 3 21" xfId="529"/>
    <cellStyle name="标题 3 16" xfId="530"/>
    <cellStyle name="标题 3 22" xfId="531"/>
    <cellStyle name="标题 3 17" xfId="532"/>
    <cellStyle name="标题 3 23" xfId="533"/>
    <cellStyle name="标题 3 18" xfId="534"/>
    <cellStyle name="标题 3 19" xfId="535"/>
    <cellStyle name="标题 3 2" xfId="536"/>
    <cellStyle name="标题 3 3" xfId="537"/>
    <cellStyle name="标题 3 4" xfId="538"/>
    <cellStyle name="标题 3 5" xfId="539"/>
    <cellStyle name="标题 3 6" xfId="540"/>
    <cellStyle name="标题 3 7" xfId="541"/>
    <cellStyle name="标题 3 8" xfId="542"/>
    <cellStyle name="标题 3 9" xfId="543"/>
    <cellStyle name="标题 4 10" xfId="544"/>
    <cellStyle name="标题 4 11" xfId="545"/>
    <cellStyle name="标题 4 12" xfId="546"/>
    <cellStyle name="标题 4 13" xfId="547"/>
    <cellStyle name="标题 4 14" xfId="548"/>
    <cellStyle name="标题 4 20" xfId="549"/>
    <cellStyle name="标题 4 15" xfId="550"/>
    <cellStyle name="标题 4 21" xfId="551"/>
    <cellStyle name="标题 4 16" xfId="552"/>
    <cellStyle name="标题 4 22" xfId="553"/>
    <cellStyle name="标题 4 17" xfId="554"/>
    <cellStyle name="标题 4 23" xfId="555"/>
    <cellStyle name="标题 4 18" xfId="556"/>
    <cellStyle name="标题 4 19" xfId="557"/>
    <cellStyle name="标题 4 2" xfId="558"/>
    <cellStyle name="标题 4 3" xfId="559"/>
    <cellStyle name="标题 4 4" xfId="560"/>
    <cellStyle name="标题 4 5" xfId="561"/>
    <cellStyle name="标题 4 6" xfId="562"/>
    <cellStyle name="标题 4 7" xfId="563"/>
    <cellStyle name="标题 4 8" xfId="564"/>
    <cellStyle name="标题 4 9" xfId="565"/>
    <cellStyle name="标题 5" xfId="566"/>
    <cellStyle name="标题 6" xfId="567"/>
    <cellStyle name="标题 7" xfId="568"/>
    <cellStyle name="标题 8" xfId="569"/>
    <cellStyle name="标题 9" xfId="570"/>
    <cellStyle name="差 10" xfId="571"/>
    <cellStyle name="差 11" xfId="572"/>
    <cellStyle name="差 12" xfId="573"/>
    <cellStyle name="差 13" xfId="574"/>
    <cellStyle name="差 14" xfId="575"/>
    <cellStyle name="差 20" xfId="576"/>
    <cellStyle name="差 15" xfId="577"/>
    <cellStyle name="差 21" xfId="578"/>
    <cellStyle name="差 16" xfId="579"/>
    <cellStyle name="差 22" xfId="580"/>
    <cellStyle name="差 17" xfId="581"/>
    <cellStyle name="差 23" xfId="582"/>
    <cellStyle name="差 18" xfId="583"/>
    <cellStyle name="差 19" xfId="584"/>
    <cellStyle name="解释性文本 5" xfId="585"/>
    <cellStyle name="差 2" xfId="586"/>
    <cellStyle name="解释性文本 6" xfId="587"/>
    <cellStyle name="差 3" xfId="588"/>
    <cellStyle name="解释性文本 7" xfId="589"/>
    <cellStyle name="差 4" xfId="590"/>
    <cellStyle name="解释性文本 8" xfId="591"/>
    <cellStyle name="差 5" xfId="592"/>
    <cellStyle name="解释性文本 9" xfId="593"/>
    <cellStyle name="差 6" xfId="594"/>
    <cellStyle name="差 7" xfId="595"/>
    <cellStyle name="差 8" xfId="596"/>
    <cellStyle name="差 9" xfId="597"/>
    <cellStyle name="好 10" xfId="598"/>
    <cellStyle name="常规 2" xfId="599"/>
    <cellStyle name="强调文字颜色 3 3" xfId="600"/>
    <cellStyle name="常规 2 10" xfId="601"/>
    <cellStyle name="强调文字颜色 3 4" xfId="602"/>
    <cellStyle name="常规 2 11" xfId="603"/>
    <cellStyle name="强调文字颜色 3 5" xfId="604"/>
    <cellStyle name="常规 2 12" xfId="605"/>
    <cellStyle name="强调文字颜色 3 6" xfId="606"/>
    <cellStyle name="常规 2 13" xfId="607"/>
    <cellStyle name="强调文字颜色 3 7" xfId="608"/>
    <cellStyle name="常规 2 14" xfId="609"/>
    <cellStyle name="强调文字颜色 3 8" xfId="610"/>
    <cellStyle name="常规 2 20" xfId="611"/>
    <cellStyle name="常规 2 15" xfId="612"/>
    <cellStyle name="强调文字颜色 3 9" xfId="613"/>
    <cellStyle name="常规 2 21" xfId="614"/>
    <cellStyle name="常规 2 16" xfId="615"/>
    <cellStyle name="常规 2 22" xfId="616"/>
    <cellStyle name="常规 2 17" xfId="617"/>
    <cellStyle name="常规 2 23" xfId="618"/>
    <cellStyle name="常规 2 18" xfId="619"/>
    <cellStyle name="常规 2 19" xfId="620"/>
    <cellStyle name="常规 2 2" xfId="621"/>
    <cellStyle name="常规 2 3" xfId="622"/>
    <cellStyle name="常规 2 4" xfId="623"/>
    <cellStyle name="强调文字颜色 3 22" xfId="624"/>
    <cellStyle name="强调文字颜色 3 17" xfId="625"/>
    <cellStyle name="常规 2 4 2" xfId="626"/>
    <cellStyle name="常规 2 5" xfId="627"/>
    <cellStyle name="常规 2 5 2" xfId="628"/>
    <cellStyle name="常规 2 6" xfId="629"/>
    <cellStyle name="常规 2 7" xfId="630"/>
    <cellStyle name="输入 2" xfId="631"/>
    <cellStyle name="常规 2 8" xfId="632"/>
    <cellStyle name="输入 3" xfId="633"/>
    <cellStyle name="常规 2 9" xfId="634"/>
    <cellStyle name="好 11" xfId="635"/>
    <cellStyle name="常规 3" xfId="636"/>
    <cellStyle name="好 12" xfId="637"/>
    <cellStyle name="常规 4" xfId="638"/>
    <cellStyle name="适中 2" xfId="639"/>
    <cellStyle name="常规_基金预算Microsoft Excel 工作表" xfId="640"/>
    <cellStyle name="计算 7" xfId="641"/>
    <cellStyle name="常规_基金预算Microsoft Excel 工作表 11" xfId="642"/>
    <cellStyle name="计算 8" xfId="643"/>
    <cellStyle name="常规_基金预算Microsoft Excel 工作表 12" xfId="644"/>
    <cellStyle name="计算 9" xfId="645"/>
    <cellStyle name="常规_基金预算Microsoft Excel 工作表 13" xfId="646"/>
    <cellStyle name="常规_基金预算Microsoft Excel 工作表 3" xfId="647"/>
    <cellStyle name="好 13" xfId="648"/>
    <cellStyle name="好 14" xfId="649"/>
    <cellStyle name="好 20" xfId="650"/>
    <cellStyle name="好 15" xfId="651"/>
    <cellStyle name="好 21" xfId="652"/>
    <cellStyle name="好 16" xfId="653"/>
    <cellStyle name="好 22" xfId="654"/>
    <cellStyle name="好 17" xfId="655"/>
    <cellStyle name="好 23" xfId="656"/>
    <cellStyle name="好 18" xfId="657"/>
    <cellStyle name="好 19" xfId="658"/>
    <cellStyle name="好 2" xfId="659"/>
    <cellStyle name="好 3" xfId="660"/>
    <cellStyle name="好 4" xfId="661"/>
    <cellStyle name="好 5" xfId="662"/>
    <cellStyle name="好 6" xfId="663"/>
    <cellStyle name="好 7" xfId="664"/>
    <cellStyle name="好 8" xfId="665"/>
    <cellStyle name="好 9" xfId="666"/>
    <cellStyle name="强调文字颜色 4 11" xfId="667"/>
    <cellStyle name="汇总 10" xfId="668"/>
    <cellStyle name="强调文字颜色 4 12" xfId="669"/>
    <cellStyle name="汇总 11" xfId="670"/>
    <cellStyle name="强调文字颜色 4 13" xfId="671"/>
    <cellStyle name="汇总 12" xfId="672"/>
    <cellStyle name="强调文字颜色 4 14" xfId="673"/>
    <cellStyle name="汇总 13" xfId="674"/>
    <cellStyle name="强调文字颜色 4 20" xfId="675"/>
    <cellStyle name="强调文字颜色 4 15" xfId="676"/>
    <cellStyle name="汇总 14" xfId="677"/>
    <cellStyle name="强调文字颜色 4 21" xfId="678"/>
    <cellStyle name="强调文字颜色 4 16" xfId="679"/>
    <cellStyle name="汇总 20" xfId="680"/>
    <cellStyle name="汇总 15" xfId="681"/>
    <cellStyle name="强调文字颜色 4 22" xfId="682"/>
    <cellStyle name="强调文字颜色 4 17" xfId="683"/>
    <cellStyle name="汇总 21" xfId="684"/>
    <cellStyle name="汇总 16" xfId="685"/>
    <cellStyle name="强调文字颜色 4 23" xfId="686"/>
    <cellStyle name="强调文字颜色 4 18" xfId="687"/>
    <cellStyle name="汇总 22" xfId="688"/>
    <cellStyle name="汇总 17" xfId="689"/>
    <cellStyle name="强调文字颜色 4 19" xfId="690"/>
    <cellStyle name="汇总 23" xfId="691"/>
    <cellStyle name="汇总 18" xfId="692"/>
    <cellStyle name="汇总 19" xfId="693"/>
    <cellStyle name="汇总 2" xfId="694"/>
    <cellStyle name="汇总 3" xfId="695"/>
    <cellStyle name="汇总 4" xfId="696"/>
    <cellStyle name="汇总 5" xfId="697"/>
    <cellStyle name="汇总 6" xfId="698"/>
    <cellStyle name="汇总 7" xfId="699"/>
    <cellStyle name="汇总 8" xfId="700"/>
    <cellStyle name="汇总 9" xfId="701"/>
    <cellStyle name="计算 10" xfId="702"/>
    <cellStyle name="计算 11" xfId="703"/>
    <cellStyle name="计算 12" xfId="704"/>
    <cellStyle name="计算 13" xfId="705"/>
    <cellStyle name="计算 14" xfId="706"/>
    <cellStyle name="计算 20" xfId="707"/>
    <cellStyle name="计算 15" xfId="708"/>
    <cellStyle name="计算 21" xfId="709"/>
    <cellStyle name="计算 16" xfId="710"/>
    <cellStyle name="计算 22" xfId="711"/>
    <cellStyle name="计算 17" xfId="712"/>
    <cellStyle name="计算 23" xfId="713"/>
    <cellStyle name="计算 18" xfId="714"/>
    <cellStyle name="计算 19" xfId="715"/>
    <cellStyle name="计算 2" xfId="716"/>
    <cellStyle name="计算 3" xfId="717"/>
    <cellStyle name="计算 4" xfId="718"/>
    <cellStyle name="计算 5" xfId="719"/>
    <cellStyle name="计算 6" xfId="720"/>
    <cellStyle name="检查单元格 10" xfId="721"/>
    <cellStyle name="检查单元格 11" xfId="722"/>
    <cellStyle name="检查单元格 12" xfId="723"/>
    <cellStyle name="检查单元格 13" xfId="724"/>
    <cellStyle name="检查单元格 14" xfId="725"/>
    <cellStyle name="检查单元格 20" xfId="726"/>
    <cellStyle name="检查单元格 15" xfId="727"/>
    <cellStyle name="检查单元格 21" xfId="728"/>
    <cellStyle name="检查单元格 16" xfId="729"/>
    <cellStyle name="检查单元格 22" xfId="730"/>
    <cellStyle name="检查单元格 17" xfId="731"/>
    <cellStyle name="检查单元格 23" xfId="732"/>
    <cellStyle name="检查单元格 18" xfId="733"/>
    <cellStyle name="检查单元格 19" xfId="734"/>
    <cellStyle name="检查单元格 2" xfId="735"/>
    <cellStyle name="检查单元格 3" xfId="736"/>
    <cellStyle name="检查单元格 4" xfId="737"/>
    <cellStyle name="检查单元格 5" xfId="738"/>
    <cellStyle name="检查单元格 6" xfId="739"/>
    <cellStyle name="检查单元格 7" xfId="740"/>
    <cellStyle name="检查单元格 8" xfId="741"/>
    <cellStyle name="检查单元格 9" xfId="742"/>
    <cellStyle name="解释性文本 10" xfId="743"/>
    <cellStyle name="解释性文本 11" xfId="744"/>
    <cellStyle name="解释性文本 12" xfId="745"/>
    <cellStyle name="解释性文本 13" xfId="746"/>
    <cellStyle name="解释性文本 14" xfId="747"/>
    <cellStyle name="解释性文本 20" xfId="748"/>
    <cellStyle name="解释性文本 15" xfId="749"/>
    <cellStyle name="解释性文本 21" xfId="750"/>
    <cellStyle name="解释性文本 16" xfId="751"/>
    <cellStyle name="解释性文本 22" xfId="752"/>
    <cellStyle name="解释性文本 17" xfId="753"/>
    <cellStyle name="解释性文本 23" xfId="754"/>
    <cellStyle name="解释性文本 18" xfId="755"/>
    <cellStyle name="解释性文本 19" xfId="756"/>
    <cellStyle name="解释性文本 2" xfId="757"/>
    <cellStyle name="解释性文本 3" xfId="758"/>
    <cellStyle name="解释性文本 4" xfId="759"/>
    <cellStyle name="警告文本 10" xfId="760"/>
    <cellStyle name="警告文本 11" xfId="761"/>
    <cellStyle name="警告文本 12" xfId="762"/>
    <cellStyle name="警告文本 13" xfId="763"/>
    <cellStyle name="警告文本 14" xfId="764"/>
    <cellStyle name="警告文本 20" xfId="765"/>
    <cellStyle name="警告文本 15" xfId="766"/>
    <cellStyle name="警告文本 21" xfId="767"/>
    <cellStyle name="警告文本 16" xfId="768"/>
    <cellStyle name="警告文本 22" xfId="769"/>
    <cellStyle name="警告文本 17" xfId="770"/>
    <cellStyle name="警告文本 23" xfId="771"/>
    <cellStyle name="警告文本 18" xfId="772"/>
    <cellStyle name="警告文本 19" xfId="773"/>
    <cellStyle name="警告文本 2" xfId="774"/>
    <cellStyle name="警告文本 3" xfId="775"/>
    <cellStyle name="警告文本 4" xfId="776"/>
    <cellStyle name="警告文本 5" xfId="777"/>
    <cellStyle name="警告文本 6" xfId="778"/>
    <cellStyle name="警告文本 7" xfId="779"/>
    <cellStyle name="警告文本 8" xfId="780"/>
    <cellStyle name="警告文本 9" xfId="781"/>
    <cellStyle name="链接单元格 10" xfId="782"/>
    <cellStyle name="链接单元格 11" xfId="783"/>
    <cellStyle name="链接单元格 12" xfId="784"/>
    <cellStyle name="链接单元格 13" xfId="785"/>
    <cellStyle name="链接单元格 14" xfId="786"/>
    <cellStyle name="链接单元格 20" xfId="787"/>
    <cellStyle name="链接单元格 15" xfId="788"/>
    <cellStyle name="链接单元格 21" xfId="789"/>
    <cellStyle name="链接单元格 16" xfId="790"/>
    <cellStyle name="链接单元格 22" xfId="791"/>
    <cellStyle name="链接单元格 17" xfId="792"/>
    <cellStyle name="链接单元格 23" xfId="793"/>
    <cellStyle name="链接单元格 18" xfId="794"/>
    <cellStyle name="链接单元格 19" xfId="795"/>
    <cellStyle name="链接单元格 2" xfId="796"/>
    <cellStyle name="链接单元格 3" xfId="797"/>
    <cellStyle name="链接单元格 4" xfId="798"/>
    <cellStyle name="链接单元格 5" xfId="799"/>
    <cellStyle name="链接单元格 6" xfId="800"/>
    <cellStyle name="链接单元格 7" xfId="801"/>
    <cellStyle name="链接单元格 8" xfId="802"/>
    <cellStyle name="链接单元格 9" xfId="803"/>
    <cellStyle name="强调文字颜色 1 10" xfId="804"/>
    <cellStyle name="强调文字颜色 1 11" xfId="805"/>
    <cellStyle name="强调文字颜色 1 12" xfId="806"/>
    <cellStyle name="强调文字颜色 1 13" xfId="807"/>
    <cellStyle name="强调文字颜色 1 14" xfId="808"/>
    <cellStyle name="强调文字颜色 1 20" xfId="809"/>
    <cellStyle name="强调文字颜色 1 15" xfId="810"/>
    <cellStyle name="强调文字颜色 1 21" xfId="811"/>
    <cellStyle name="强调文字颜色 1 16" xfId="812"/>
    <cellStyle name="强调文字颜色 1 22" xfId="813"/>
    <cellStyle name="强调文字颜色 1 17" xfId="814"/>
    <cellStyle name="强调文字颜色 1 23" xfId="815"/>
    <cellStyle name="强调文字颜色 1 18" xfId="816"/>
    <cellStyle name="强调文字颜色 1 19" xfId="817"/>
    <cellStyle name="强调文字颜色 1 2" xfId="818"/>
    <cellStyle name="强调文字颜色 1 3" xfId="819"/>
    <cellStyle name="强调文字颜色 1 4" xfId="820"/>
    <cellStyle name="强调文字颜色 1 5" xfId="821"/>
    <cellStyle name="强调文字颜色 1 6" xfId="822"/>
    <cellStyle name="强调文字颜色 1 7" xfId="823"/>
    <cellStyle name="强调文字颜色 1 8" xfId="824"/>
    <cellStyle name="强调文字颜色 1 9" xfId="825"/>
    <cellStyle name="强调文字颜色 2 10" xfId="826"/>
    <cellStyle name="强调文字颜色 2 11" xfId="827"/>
    <cellStyle name="强调文字颜色 2 12" xfId="828"/>
    <cellStyle name="强调文字颜色 2 14" xfId="829"/>
    <cellStyle name="强调文字颜色 2 20" xfId="830"/>
    <cellStyle name="强调文字颜色 2 15" xfId="831"/>
    <cellStyle name="强调文字颜色 2 21" xfId="832"/>
    <cellStyle name="强调文字颜色 2 16" xfId="833"/>
    <cellStyle name="强调文字颜色 2 22" xfId="834"/>
    <cellStyle name="强调文字颜色 2 17" xfId="835"/>
    <cellStyle name="强调文字颜色 2 23" xfId="836"/>
    <cellStyle name="强调文字颜色 2 18" xfId="837"/>
    <cellStyle name="强调文字颜色 2 19" xfId="838"/>
    <cellStyle name="强调文字颜色 2 2" xfId="839"/>
    <cellStyle name="强调文字颜色 2 3" xfId="840"/>
    <cellStyle name="强调文字颜色 2 4" xfId="841"/>
    <cellStyle name="强调文字颜色 2 5" xfId="842"/>
    <cellStyle name="强调文字颜色 2 6" xfId="843"/>
    <cellStyle name="强调文字颜色 2 7" xfId="844"/>
    <cellStyle name="强调文字颜色 2 8" xfId="845"/>
    <cellStyle name="强调文字颜色 2 9" xfId="846"/>
    <cellStyle name="强调文字颜色 3 10" xfId="847"/>
    <cellStyle name="强调文字颜色 3 11" xfId="848"/>
    <cellStyle name="强调文字颜色 3 12" xfId="849"/>
    <cellStyle name="强调文字颜色 3 13" xfId="850"/>
    <cellStyle name="强调文字颜色 3 14" xfId="851"/>
    <cellStyle name="强调文字颜色 3 20" xfId="852"/>
    <cellStyle name="强调文字颜色 3 15" xfId="853"/>
    <cellStyle name="强调文字颜色 3 21" xfId="854"/>
    <cellStyle name="强调文字颜色 3 16" xfId="855"/>
    <cellStyle name="强调文字颜色 3 23" xfId="856"/>
    <cellStyle name="强调文字颜色 3 18" xfId="857"/>
    <cellStyle name="强调文字颜色 3 19" xfId="858"/>
    <cellStyle name="强调文字颜色 3 2" xfId="859"/>
    <cellStyle name="强调文字颜色 4 10" xfId="860"/>
    <cellStyle name="强调文字颜色 4 2" xfId="861"/>
    <cellStyle name="强调文字颜色 4 3" xfId="862"/>
    <cellStyle name="强调文字颜色 4 4" xfId="863"/>
    <cellStyle name="强调文字颜色 4 5" xfId="864"/>
    <cellStyle name="强调文字颜色 4 6" xfId="865"/>
    <cellStyle name="强调文字颜色 4 7" xfId="866"/>
    <cellStyle name="输入 10" xfId="867"/>
    <cellStyle name="强调文字颜色 4 8" xfId="868"/>
    <cellStyle name="输入 11" xfId="869"/>
    <cellStyle name="强调文字颜色 4 9" xfId="870"/>
    <cellStyle name="强调文字颜色 5 10" xfId="871"/>
    <cellStyle name="强调文字颜色 5 11" xfId="872"/>
    <cellStyle name="强调文字颜色 5 12" xfId="873"/>
    <cellStyle name="强调文字颜色 5 13" xfId="874"/>
    <cellStyle name="强调文字颜色 5 14" xfId="875"/>
    <cellStyle name="强调文字颜色 5 20" xfId="876"/>
    <cellStyle name="强调文字颜色 5 15" xfId="877"/>
    <cellStyle name="强调文字颜色 5 21" xfId="878"/>
    <cellStyle name="强调文字颜色 5 16" xfId="879"/>
    <cellStyle name="强调文字颜色 5 22" xfId="880"/>
    <cellStyle name="强调文字颜色 5 17" xfId="881"/>
    <cellStyle name="强调文字颜色 5 23" xfId="882"/>
    <cellStyle name="强调文字颜色 5 18" xfId="883"/>
    <cellStyle name="强调文字颜色 5 19" xfId="884"/>
    <cellStyle name="强调文字颜色 5 2" xfId="885"/>
    <cellStyle name="强调文字颜色 5 3" xfId="886"/>
    <cellStyle name="强调文字颜色 5 4" xfId="887"/>
    <cellStyle name="强调文字颜色 5 5" xfId="888"/>
    <cellStyle name="强调文字颜色 5 6" xfId="889"/>
    <cellStyle name="强调文字颜色 5 7" xfId="890"/>
    <cellStyle name="强调文字颜色 5 8" xfId="891"/>
    <cellStyle name="强调文字颜色 5 9" xfId="892"/>
    <cellStyle name="强调文字颜色 6 10" xfId="893"/>
    <cellStyle name="强调文字颜色 6 11" xfId="894"/>
    <cellStyle name="强调文字颜色 6 12" xfId="895"/>
    <cellStyle name="强调文字颜色 6 13" xfId="896"/>
    <cellStyle name="强调文字颜色 6 14" xfId="897"/>
    <cellStyle name="强调文字颜色 6 20" xfId="898"/>
    <cellStyle name="强调文字颜色 6 15" xfId="899"/>
    <cellStyle name="强调文字颜色 6 21" xfId="900"/>
    <cellStyle name="强调文字颜色 6 16" xfId="901"/>
    <cellStyle name="强调文字颜色 6 22" xfId="902"/>
    <cellStyle name="强调文字颜色 6 17" xfId="903"/>
    <cellStyle name="强调文字颜色 6 23" xfId="904"/>
    <cellStyle name="强调文字颜色 6 18" xfId="905"/>
    <cellStyle name="强调文字颜色 6 19" xfId="906"/>
    <cellStyle name="强调文字颜色 6 2" xfId="907"/>
    <cellStyle name="强调文字颜色 6 3" xfId="908"/>
    <cellStyle name="强调文字颜色 6 4" xfId="909"/>
    <cellStyle name="强调文字颜色 6 5" xfId="910"/>
    <cellStyle name="强调文字颜色 6 6" xfId="911"/>
    <cellStyle name="强调文字颜色 6 7" xfId="912"/>
    <cellStyle name="强调文字颜色 6 8" xfId="913"/>
    <cellStyle name="强调文字颜色 6 9" xfId="914"/>
    <cellStyle name="适中 10" xfId="915"/>
    <cellStyle name="适中 11" xfId="916"/>
    <cellStyle name="适中 12" xfId="917"/>
    <cellStyle name="适中 13" xfId="918"/>
    <cellStyle name="适中 14" xfId="919"/>
    <cellStyle name="适中 20" xfId="920"/>
    <cellStyle name="适中 15" xfId="921"/>
    <cellStyle name="适中 21" xfId="922"/>
    <cellStyle name="适中 16" xfId="923"/>
    <cellStyle name="适中 22" xfId="924"/>
    <cellStyle name="适中 17" xfId="925"/>
    <cellStyle name="适中 23" xfId="926"/>
    <cellStyle name="适中 18" xfId="927"/>
    <cellStyle name="适中 19" xfId="928"/>
    <cellStyle name="适中 3" xfId="929"/>
    <cellStyle name="适中 4" xfId="930"/>
    <cellStyle name="适中 5" xfId="931"/>
    <cellStyle name="适中 6" xfId="932"/>
    <cellStyle name="适中 7" xfId="933"/>
    <cellStyle name="适中 8" xfId="934"/>
    <cellStyle name="适中 9" xfId="935"/>
    <cellStyle name="输出 10" xfId="936"/>
    <cellStyle name="输出 11" xfId="937"/>
    <cellStyle name="输出 12" xfId="938"/>
    <cellStyle name="输出 13" xfId="939"/>
    <cellStyle name="输出 14" xfId="940"/>
    <cellStyle name="输出 20" xfId="941"/>
    <cellStyle name="输出 15" xfId="942"/>
    <cellStyle name="输出 21" xfId="943"/>
    <cellStyle name="输出 16" xfId="944"/>
    <cellStyle name="输出 22" xfId="945"/>
    <cellStyle name="输出 17" xfId="946"/>
    <cellStyle name="输出 23" xfId="947"/>
    <cellStyle name="输出 18" xfId="948"/>
    <cellStyle name="输出 19" xfId="949"/>
    <cellStyle name="输出 2" xfId="950"/>
    <cellStyle name="输出 3" xfId="951"/>
    <cellStyle name="输出 4" xfId="952"/>
    <cellStyle name="输出 5" xfId="953"/>
    <cellStyle name="输出 6" xfId="954"/>
    <cellStyle name="输出 7" xfId="955"/>
    <cellStyle name="输出 8" xfId="956"/>
    <cellStyle name="输出 9" xfId="957"/>
    <cellStyle name="输入 12" xfId="958"/>
    <cellStyle name="输入 13" xfId="959"/>
    <cellStyle name="输入 14" xfId="960"/>
    <cellStyle name="输入 20" xfId="961"/>
    <cellStyle name="输入 15" xfId="962"/>
    <cellStyle name="输入 21" xfId="963"/>
    <cellStyle name="输入 16" xfId="964"/>
    <cellStyle name="输入 22" xfId="965"/>
    <cellStyle name="输入 17" xfId="966"/>
    <cellStyle name="输入 23" xfId="967"/>
    <cellStyle name="输入 18" xfId="968"/>
    <cellStyle name="输入 19" xfId="969"/>
    <cellStyle name="输入 4" xfId="970"/>
    <cellStyle name="输入 5" xfId="971"/>
    <cellStyle name="输入 6" xfId="972"/>
    <cellStyle name="输入 7" xfId="973"/>
    <cellStyle name="输入 8" xfId="974"/>
    <cellStyle name="输入 9" xfId="9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C10" sqref="C10"/>
    </sheetView>
  </sheetViews>
  <sheetFormatPr defaultColWidth="9.00390625" defaultRowHeight="14.25"/>
  <cols>
    <col min="1" max="1" width="9.00390625" style="389" customWidth="1"/>
    <col min="2" max="2" width="2.375" style="389" customWidth="1"/>
    <col min="3" max="3" width="80.75390625" style="389" bestFit="1" customWidth="1"/>
    <col min="4" max="16384" width="9.00390625" style="389" customWidth="1"/>
  </cols>
  <sheetData>
    <row r="1" spans="1:7" ht="14.25" customHeight="1">
      <c r="A1" s="390" t="s">
        <v>0</v>
      </c>
      <c r="B1" s="390"/>
      <c r="C1" s="390"/>
      <c r="D1" s="390"/>
      <c r="E1" s="390"/>
      <c r="F1" s="390"/>
      <c r="G1" s="390"/>
    </row>
    <row r="2" spans="1:7" ht="14.25" customHeight="1">
      <c r="A2" s="390"/>
      <c r="B2" s="390"/>
      <c r="C2" s="390"/>
      <c r="D2" s="390"/>
      <c r="E2" s="390"/>
      <c r="F2" s="390"/>
      <c r="G2" s="390"/>
    </row>
    <row r="3" spans="1:7" ht="14.25" customHeight="1">
      <c r="A3" s="390"/>
      <c r="B3" s="390"/>
      <c r="C3" s="390"/>
      <c r="D3" s="390"/>
      <c r="E3" s="390"/>
      <c r="F3" s="390"/>
      <c r="G3" s="390"/>
    </row>
    <row r="4" spans="1:3" ht="15">
      <c r="A4" s="391"/>
      <c r="B4" s="391"/>
      <c r="C4" s="391"/>
    </row>
    <row r="5" spans="1:3" ht="22.5">
      <c r="A5" s="392">
        <v>1</v>
      </c>
      <c r="B5" s="392" t="s">
        <v>1</v>
      </c>
      <c r="C5" s="392" t="s">
        <v>2</v>
      </c>
    </row>
    <row r="6" spans="1:3" ht="22.5">
      <c r="A6" s="392">
        <v>2</v>
      </c>
      <c r="B6" s="392" t="s">
        <v>1</v>
      </c>
      <c r="C6" s="392" t="str">
        <f>'汇总表'!A1</f>
        <v>海曙区2023年社会保险基金预算汇总表</v>
      </c>
    </row>
    <row r="7" spans="1:3" ht="22.5">
      <c r="A7" s="392">
        <v>3</v>
      </c>
      <c r="B7" s="392" t="s">
        <v>1</v>
      </c>
      <c r="C7" s="392" t="str">
        <f>'基金预算统计表'!A1</f>
        <v>海曙区2023年社会保险基金预算分项统计表</v>
      </c>
    </row>
    <row r="8" spans="1:3" ht="22.5">
      <c r="A8" s="392">
        <v>4</v>
      </c>
      <c r="B8" s="392" t="s">
        <v>1</v>
      </c>
      <c r="C8" s="392" t="str">
        <f>'财政补助表'!A1</f>
        <v>海曙区2023年区级财政资金对社保基金补助情况统计表</v>
      </c>
    </row>
    <row r="9" spans="1:3" ht="22.5">
      <c r="A9" s="392">
        <v>5</v>
      </c>
      <c r="B9" s="392" t="s">
        <v>1</v>
      </c>
      <c r="C9" s="392" t="str">
        <f>'城乡居保'!A1</f>
        <v>海曙区2023年城乡居民养老保险基金预算表</v>
      </c>
    </row>
    <row r="10" spans="1:3" ht="22.5">
      <c r="A10" s="392">
        <v>6</v>
      </c>
      <c r="B10" s="392"/>
      <c r="C10" s="392" t="str">
        <f>'被征地养老'!A1</f>
        <v>海曙区2023年被征地人员养老保险基金（区级）预算表</v>
      </c>
    </row>
    <row r="11" spans="1:3" ht="22.5">
      <c r="A11" s="392">
        <v>7</v>
      </c>
      <c r="B11" s="392" t="s">
        <v>1</v>
      </c>
      <c r="C11" s="392" t="str">
        <f>'1123被征地'!A1</f>
        <v>海曙区2023年被征地人员养老保障基金（1123政策）预算表</v>
      </c>
    </row>
    <row r="12" spans="1:3" ht="22.5">
      <c r="A12" s="392">
        <v>8</v>
      </c>
      <c r="B12" s="392"/>
      <c r="C12" s="392" t="str">
        <f>'机关事业养老'!A1</f>
        <v>海曙区2023年机关事业养老保险基金预算表</v>
      </c>
    </row>
    <row r="13" spans="1:3" ht="22.5">
      <c r="A13" s="392">
        <v>9</v>
      </c>
      <c r="B13" s="392" t="s">
        <v>1</v>
      </c>
      <c r="C13" s="392" t="str">
        <f>'事业养老'!A1</f>
        <v>海曙区2023年事业养老保险基金预算表</v>
      </c>
    </row>
    <row r="14" spans="1:3" ht="22.5">
      <c r="A14" s="392">
        <v>10</v>
      </c>
      <c r="B14" s="392" t="s">
        <v>1</v>
      </c>
      <c r="C14" s="392" t="str">
        <f>'城乡居民'!A1</f>
        <v>海曙区2023年城乡居民医疗保险基金预算表</v>
      </c>
    </row>
    <row r="15" spans="1:3" ht="22.5">
      <c r="A15" s="392">
        <v>11</v>
      </c>
      <c r="B15" s="392" t="s">
        <v>1</v>
      </c>
      <c r="C15" s="392" t="str">
        <f>'公补金'!A1</f>
        <v>海曙区2023年公务员医疗补助基金预算表</v>
      </c>
    </row>
    <row r="16" spans="1:3" ht="22.5">
      <c r="A16" s="392">
        <v>12</v>
      </c>
      <c r="B16" s="392" t="s">
        <v>1</v>
      </c>
      <c r="C16" s="392" t="str">
        <f>'其他养老专项'!A2</f>
        <v>海曙区2023年养老保险专项资金预算表</v>
      </c>
    </row>
    <row r="17" spans="1:3" ht="22.5">
      <c r="A17" s="392">
        <v>13</v>
      </c>
      <c r="B17" s="392" t="s">
        <v>1</v>
      </c>
      <c r="C17" s="392" t="str">
        <f>'其他医疗专项'!A1</f>
        <v>海曙区2023年医疗保险专项资金预算表</v>
      </c>
    </row>
  </sheetData>
  <sheetProtection/>
  <mergeCells count="1">
    <mergeCell ref="A1:G3"/>
  </mergeCells>
  <printOptions/>
  <pageMargins left="0.7" right="0.7" top="0.75" bottom="0.75" header="0.3" footer="0.3"/>
  <pageSetup fitToHeight="1" fitToWidth="1" horizontalDpi="600" verticalDpi="6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zoomScale="75" zoomScaleNormal="75" workbookViewId="0" topLeftCell="A1">
      <selection activeCell="F2" sqref="F2"/>
    </sheetView>
  </sheetViews>
  <sheetFormatPr defaultColWidth="9.00390625" defaultRowHeight="14.25"/>
  <cols>
    <col min="1" max="1" width="35.50390625" style="58" customWidth="1"/>
    <col min="2" max="2" width="20.375" style="58" customWidth="1"/>
    <col min="3" max="3" width="34.00390625" style="58" customWidth="1"/>
    <col min="4" max="4" width="24.00390625" style="58" customWidth="1"/>
    <col min="5" max="5" width="9.00390625" style="58" customWidth="1"/>
    <col min="6" max="6" width="46.25390625" style="58" customWidth="1"/>
    <col min="7" max="16384" width="9.00390625" style="58" customWidth="1"/>
  </cols>
  <sheetData>
    <row r="1" spans="1:6" ht="25.5">
      <c r="A1" s="61" t="s">
        <v>113</v>
      </c>
      <c r="B1" s="61"/>
      <c r="C1" s="61"/>
      <c r="D1" s="61"/>
      <c r="E1" s="61"/>
      <c r="F1" s="61"/>
    </row>
    <row r="2" spans="1:6" ht="25.5">
      <c r="A2" s="180"/>
      <c r="B2" s="180"/>
      <c r="C2" s="180"/>
      <c r="D2" s="180"/>
      <c r="E2" s="180"/>
      <c r="F2" s="147" t="s">
        <v>3</v>
      </c>
    </row>
    <row r="3" spans="1:6" s="179" customFormat="1" ht="30.75" customHeight="1">
      <c r="A3" s="181" t="s">
        <v>44</v>
      </c>
      <c r="B3" s="181" t="s">
        <v>45</v>
      </c>
      <c r="C3" s="181" t="s">
        <v>77</v>
      </c>
      <c r="D3" s="181" t="s">
        <v>46</v>
      </c>
      <c r="E3" s="181" t="s">
        <v>45</v>
      </c>
      <c r="F3" s="181" t="s">
        <v>77</v>
      </c>
    </row>
    <row r="4" spans="1:6" ht="30.75" customHeight="1">
      <c r="A4" s="182" t="s">
        <v>47</v>
      </c>
      <c r="B4" s="183">
        <v>11338</v>
      </c>
      <c r="C4" s="184"/>
      <c r="D4" s="185" t="s">
        <v>48</v>
      </c>
      <c r="E4" s="186">
        <f>SUM(E5:E16)</f>
        <v>1187</v>
      </c>
      <c r="F4" s="187" t="s">
        <v>114</v>
      </c>
    </row>
    <row r="5" spans="1:6" ht="55.5" customHeight="1">
      <c r="A5" s="182" t="s">
        <v>49</v>
      </c>
      <c r="B5" s="186">
        <f>SUM(B6:B18)</f>
        <v>257</v>
      </c>
      <c r="C5" s="188" t="s">
        <v>115</v>
      </c>
      <c r="D5" s="189" t="s">
        <v>50</v>
      </c>
      <c r="E5" s="190">
        <v>1132</v>
      </c>
      <c r="F5" s="191" t="s">
        <v>116</v>
      </c>
    </row>
    <row r="6" spans="1:6" ht="19.5" customHeight="1">
      <c r="A6" s="189" t="s">
        <v>51</v>
      </c>
      <c r="B6" s="190">
        <v>137</v>
      </c>
      <c r="C6" s="192" t="s">
        <v>117</v>
      </c>
      <c r="D6" s="193"/>
      <c r="E6" s="194"/>
      <c r="F6" s="195"/>
    </row>
    <row r="7" spans="1:6" ht="14.25" customHeight="1">
      <c r="A7" s="193"/>
      <c r="B7" s="194"/>
      <c r="C7" s="196"/>
      <c r="D7" s="193"/>
      <c r="E7" s="194"/>
      <c r="F7" s="195"/>
    </row>
    <row r="8" spans="1:6" ht="15">
      <c r="A8" s="193"/>
      <c r="B8" s="194"/>
      <c r="C8" s="196"/>
      <c r="D8" s="193"/>
      <c r="E8" s="194"/>
      <c r="F8" s="195"/>
    </row>
    <row r="9" spans="1:6" ht="48.75" customHeight="1">
      <c r="A9" s="193"/>
      <c r="B9" s="194"/>
      <c r="C9" s="196"/>
      <c r="D9" s="193"/>
      <c r="E9" s="194"/>
      <c r="F9" s="195"/>
    </row>
    <row r="10" spans="1:6" ht="15">
      <c r="A10" s="193"/>
      <c r="B10" s="194"/>
      <c r="C10" s="196"/>
      <c r="D10" s="193"/>
      <c r="E10" s="194"/>
      <c r="F10" s="195"/>
    </row>
    <row r="11" spans="1:6" ht="14.25" customHeight="1">
      <c r="A11" s="193"/>
      <c r="B11" s="194"/>
      <c r="C11" s="196"/>
      <c r="D11" s="193"/>
      <c r="E11" s="194"/>
      <c r="F11" s="195"/>
    </row>
    <row r="12" spans="1:6" ht="30" customHeight="1">
      <c r="A12" s="193"/>
      <c r="B12" s="194"/>
      <c r="C12" s="197"/>
      <c r="D12" s="198"/>
      <c r="E12" s="199"/>
      <c r="F12" s="200"/>
    </row>
    <row r="13" spans="1:6" ht="16.5" customHeight="1">
      <c r="A13" s="184" t="s">
        <v>53</v>
      </c>
      <c r="B13" s="201">
        <v>120</v>
      </c>
      <c r="C13" s="202"/>
      <c r="D13" s="184" t="s">
        <v>52</v>
      </c>
      <c r="E13" s="203">
        <v>55</v>
      </c>
      <c r="F13" s="204" t="s">
        <v>118</v>
      </c>
    </row>
    <row r="14" spans="1:6" ht="19.5" customHeight="1">
      <c r="A14" s="184" t="s">
        <v>55</v>
      </c>
      <c r="B14" s="205"/>
      <c r="C14" s="202"/>
      <c r="D14" s="184" t="s">
        <v>54</v>
      </c>
      <c r="E14" s="203"/>
      <c r="F14" s="184"/>
    </row>
    <row r="15" spans="1:6" ht="42" customHeight="1">
      <c r="A15" s="184" t="s">
        <v>57</v>
      </c>
      <c r="B15" s="203"/>
      <c r="C15" s="206"/>
      <c r="D15" s="184" t="s">
        <v>56</v>
      </c>
      <c r="E15" s="207"/>
      <c r="F15" s="184"/>
    </row>
    <row r="16" spans="1:6" ht="19.5" customHeight="1">
      <c r="A16" s="184" t="s">
        <v>59</v>
      </c>
      <c r="B16" s="207"/>
      <c r="C16" s="184"/>
      <c r="D16" s="184" t="s">
        <v>58</v>
      </c>
      <c r="E16" s="203"/>
      <c r="F16" s="184"/>
    </row>
    <row r="17" spans="1:6" ht="19.5" customHeight="1">
      <c r="A17" s="184" t="s">
        <v>60</v>
      </c>
      <c r="B17" s="207"/>
      <c r="C17" s="184"/>
      <c r="D17" s="185" t="s">
        <v>61</v>
      </c>
      <c r="E17" s="208">
        <f>B5-E4</f>
        <v>-930</v>
      </c>
      <c r="F17" s="184"/>
    </row>
    <row r="18" spans="1:6" ht="19.5" customHeight="1">
      <c r="A18" s="44" t="s">
        <v>62</v>
      </c>
      <c r="B18" s="203"/>
      <c r="C18" s="184"/>
      <c r="D18" s="185" t="s">
        <v>63</v>
      </c>
      <c r="E18" s="186">
        <f>B4+E17</f>
        <v>10408</v>
      </c>
      <c r="F18" s="184"/>
    </row>
    <row r="19" spans="1:6" ht="21">
      <c r="A19" s="209" t="s">
        <v>22</v>
      </c>
      <c r="B19" s="186">
        <f>B4+B5</f>
        <v>11595</v>
      </c>
      <c r="C19" s="184"/>
      <c r="D19" s="209" t="s">
        <v>22</v>
      </c>
      <c r="E19" s="186">
        <f>E4+E18</f>
        <v>11595</v>
      </c>
      <c r="F19" s="184"/>
    </row>
    <row r="20" spans="1:256" ht="21.75" customHeight="1">
      <c r="A20" s="210" t="s">
        <v>119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  <c r="FM20" s="210"/>
      <c r="FN20" s="210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/>
      <c r="GD20" s="210"/>
      <c r="GE20" s="210"/>
      <c r="GF20" s="210"/>
      <c r="GG20" s="210"/>
      <c r="GH20" s="210"/>
      <c r="GI20" s="210"/>
      <c r="GJ20" s="210"/>
      <c r="GK20" s="210"/>
      <c r="GL20" s="210"/>
      <c r="GM20" s="210"/>
      <c r="GN20" s="210"/>
      <c r="GO20" s="210"/>
      <c r="GP20" s="210"/>
      <c r="GQ20" s="210"/>
      <c r="GR20" s="210"/>
      <c r="GS20" s="210"/>
      <c r="GT20" s="210"/>
      <c r="GU20" s="210"/>
      <c r="GV20" s="210"/>
      <c r="GW20" s="210"/>
      <c r="GX20" s="210"/>
      <c r="GY20" s="210"/>
      <c r="GZ20" s="210"/>
      <c r="HA20" s="210"/>
      <c r="HB20" s="210"/>
      <c r="HC20" s="210"/>
      <c r="HD20" s="210"/>
      <c r="HE20" s="210"/>
      <c r="HF20" s="210"/>
      <c r="HG20" s="210"/>
      <c r="HH20" s="210"/>
      <c r="HI20" s="210"/>
      <c r="HJ20" s="210"/>
      <c r="HK20" s="210"/>
      <c r="HL20" s="210"/>
      <c r="HM20" s="210"/>
      <c r="HN20" s="210"/>
      <c r="HO20" s="210"/>
      <c r="HP20" s="210"/>
      <c r="HQ20" s="210"/>
      <c r="HR20" s="210"/>
      <c r="HS20" s="210"/>
      <c r="HT20" s="210"/>
      <c r="HU20" s="210"/>
      <c r="HV20" s="210"/>
      <c r="HW20" s="210"/>
      <c r="HX20" s="210"/>
      <c r="HY20" s="210"/>
      <c r="HZ20" s="210"/>
      <c r="IA20" s="210"/>
      <c r="IB20" s="210"/>
      <c r="IC20" s="210"/>
      <c r="ID20" s="210"/>
      <c r="IE20" s="210"/>
      <c r="IF20" s="210"/>
      <c r="IG20" s="210"/>
      <c r="IH20" s="210"/>
      <c r="II20" s="210"/>
      <c r="IJ20" s="210"/>
      <c r="IK20" s="210"/>
      <c r="IL20" s="210"/>
      <c r="IM20" s="210"/>
      <c r="IN20" s="210"/>
      <c r="IO20" s="210"/>
      <c r="IP20" s="210"/>
      <c r="IQ20" s="210"/>
      <c r="IR20" s="210"/>
      <c r="IS20" s="210"/>
      <c r="IT20" s="210"/>
      <c r="IU20" s="210"/>
      <c r="IV20" s="210"/>
    </row>
  </sheetData>
  <sheetProtection formatCells="0" formatColumns="0" formatRows="0" insertColumns="0" insertRows="0"/>
  <mergeCells count="7">
    <mergeCell ref="A1:F1"/>
    <mergeCell ref="A6:A12"/>
    <mergeCell ref="B6:B12"/>
    <mergeCell ref="C6:C12"/>
    <mergeCell ref="D5:D12"/>
    <mergeCell ref="E5:E12"/>
    <mergeCell ref="F5:F12"/>
  </mergeCells>
  <printOptions/>
  <pageMargins left="0.7" right="0.7" top="0.75" bottom="0.75" header="0.3" footer="0.3"/>
  <pageSetup fitToHeight="1" fitToWidth="1" horizontalDpi="600" verticalDpi="600" orientation="landscape" paperSize="9" scale="7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zoomScale="60" zoomScaleNormal="60" workbookViewId="0" topLeftCell="A1">
      <selection activeCell="I6" sqref="I6"/>
    </sheetView>
  </sheetViews>
  <sheetFormatPr defaultColWidth="8.75390625" defaultRowHeight="14.25"/>
  <cols>
    <col min="1" max="1" width="27.125" style="101" customWidth="1"/>
    <col min="2" max="2" width="12.25390625" style="100" customWidth="1"/>
    <col min="3" max="3" width="54.625" style="102" customWidth="1"/>
    <col min="4" max="4" width="26.50390625" style="102" customWidth="1"/>
    <col min="5" max="5" width="11.625" style="100" customWidth="1"/>
    <col min="6" max="6" width="36.50390625" style="102" customWidth="1"/>
    <col min="7" max="32" width="9.00390625" style="100" bestFit="1" customWidth="1"/>
    <col min="33" max="16384" width="8.75390625" style="100" customWidth="1"/>
  </cols>
  <sheetData>
    <row r="1" spans="1:6" s="143" customFormat="1" ht="36.75" customHeight="1">
      <c r="A1" s="8" t="s">
        <v>120</v>
      </c>
      <c r="B1" s="8"/>
      <c r="C1" s="8"/>
      <c r="D1" s="8"/>
      <c r="E1" s="8"/>
      <c r="F1" s="8"/>
    </row>
    <row r="2" spans="1:256" s="144" customFormat="1" ht="28.5" customHeight="1">
      <c r="A2" s="8"/>
      <c r="B2" s="8"/>
      <c r="C2" s="8"/>
      <c r="D2" s="8"/>
      <c r="E2" s="8"/>
      <c r="F2" s="8"/>
      <c r="G2" s="146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3"/>
      <c r="IV2" s="143"/>
    </row>
    <row r="3" spans="1:256" s="144" customFormat="1" ht="28.5" customHeight="1">
      <c r="A3" s="8"/>
      <c r="B3" s="8"/>
      <c r="C3" s="8"/>
      <c r="D3" s="8"/>
      <c r="E3" s="8"/>
      <c r="F3" s="147" t="s">
        <v>3</v>
      </c>
      <c r="G3" s="146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  <c r="IT3" s="143"/>
      <c r="IU3" s="143"/>
      <c r="IV3" s="143"/>
    </row>
    <row r="4" spans="1:7" s="145" customFormat="1" ht="48" customHeight="1">
      <c r="A4" s="148" t="s">
        <v>44</v>
      </c>
      <c r="B4" s="148" t="s">
        <v>45</v>
      </c>
      <c r="C4" s="149" t="s">
        <v>77</v>
      </c>
      <c r="D4" s="148" t="s">
        <v>46</v>
      </c>
      <c r="E4" s="148" t="s">
        <v>45</v>
      </c>
      <c r="F4" s="149" t="s">
        <v>77</v>
      </c>
      <c r="G4" s="150"/>
    </row>
    <row r="5" spans="1:7" s="145" customFormat="1" ht="48" customHeight="1">
      <c r="A5" s="151" t="s">
        <v>47</v>
      </c>
      <c r="B5" s="152">
        <v>8526</v>
      </c>
      <c r="C5" s="153"/>
      <c r="D5" s="151" t="s">
        <v>48</v>
      </c>
      <c r="E5" s="154">
        <f>E6+E14+E15</f>
        <v>20204</v>
      </c>
      <c r="F5" s="155"/>
      <c r="G5" s="150"/>
    </row>
    <row r="6" spans="1:7" s="145" customFormat="1" ht="48" customHeight="1">
      <c r="A6" s="151" t="s">
        <v>49</v>
      </c>
      <c r="B6" s="156">
        <f>SUM(B7:B19)</f>
        <v>14604</v>
      </c>
      <c r="C6" s="153"/>
      <c r="D6" s="157" t="s">
        <v>50</v>
      </c>
      <c r="E6" s="158"/>
      <c r="F6" s="158"/>
      <c r="G6" s="150"/>
    </row>
    <row r="7" spans="1:7" s="145" customFormat="1" ht="39.75" customHeight="1">
      <c r="A7" s="157" t="s">
        <v>51</v>
      </c>
      <c r="B7" s="159"/>
      <c r="C7" s="160"/>
      <c r="D7" s="157"/>
      <c r="E7" s="158"/>
      <c r="F7" s="158"/>
      <c r="G7" s="150"/>
    </row>
    <row r="8" spans="1:7" s="145" customFormat="1" ht="42.75" customHeight="1">
      <c r="A8" s="157" t="s">
        <v>53</v>
      </c>
      <c r="B8" s="159">
        <v>27</v>
      </c>
      <c r="C8" s="161"/>
      <c r="D8" s="157"/>
      <c r="E8" s="158"/>
      <c r="F8" s="158"/>
      <c r="G8" s="150"/>
    </row>
    <row r="9" spans="1:7" s="145" customFormat="1" ht="22.5" customHeight="1">
      <c r="A9" s="157" t="s">
        <v>55</v>
      </c>
      <c r="B9" s="162">
        <v>14577</v>
      </c>
      <c r="C9" s="163" t="s">
        <v>121</v>
      </c>
      <c r="D9" s="157"/>
      <c r="E9" s="158"/>
      <c r="F9" s="158"/>
      <c r="G9" s="150"/>
    </row>
    <row r="10" spans="1:7" s="145" customFormat="1" ht="10.5" customHeight="1">
      <c r="A10" s="157"/>
      <c r="B10" s="162"/>
      <c r="C10" s="164"/>
      <c r="D10" s="157"/>
      <c r="E10" s="158"/>
      <c r="F10" s="158"/>
      <c r="G10" s="150"/>
    </row>
    <row r="11" spans="1:7" s="145" customFormat="1" ht="27" customHeight="1" hidden="1">
      <c r="A11" s="157"/>
      <c r="B11" s="162"/>
      <c r="C11" s="164"/>
      <c r="D11" s="157"/>
      <c r="E11" s="158"/>
      <c r="F11" s="158"/>
      <c r="G11" s="150"/>
    </row>
    <row r="12" spans="1:7" s="145" customFormat="1" ht="25.5" customHeight="1">
      <c r="A12" s="157"/>
      <c r="B12" s="162"/>
      <c r="C12" s="164"/>
      <c r="D12" s="165" t="s">
        <v>52</v>
      </c>
      <c r="E12" s="166"/>
      <c r="F12" s="167"/>
      <c r="G12" s="150"/>
    </row>
    <row r="13" spans="1:7" s="145" customFormat="1" ht="40.5" customHeight="1">
      <c r="A13" s="157"/>
      <c r="B13" s="162"/>
      <c r="C13" s="164"/>
      <c r="D13" s="165" t="s">
        <v>54</v>
      </c>
      <c r="E13" s="166"/>
      <c r="F13" s="167"/>
      <c r="G13" s="150"/>
    </row>
    <row r="14" spans="1:7" s="145" customFormat="1" ht="48" customHeight="1">
      <c r="A14" s="157"/>
      <c r="B14" s="162"/>
      <c r="C14" s="164"/>
      <c r="D14" s="41" t="s">
        <v>56</v>
      </c>
      <c r="E14" s="166">
        <v>14604</v>
      </c>
      <c r="F14" s="168" t="s">
        <v>122</v>
      </c>
      <c r="G14" s="150"/>
    </row>
    <row r="15" spans="1:7" s="145" customFormat="1" ht="42.75" customHeight="1">
      <c r="A15" s="157"/>
      <c r="B15" s="162"/>
      <c r="C15" s="169"/>
      <c r="D15" s="41" t="s">
        <v>58</v>
      </c>
      <c r="E15" s="170">
        <v>5600</v>
      </c>
      <c r="F15" s="171" t="s">
        <v>123</v>
      </c>
      <c r="G15" s="150"/>
    </row>
    <row r="16" spans="1:7" s="145" customFormat="1" ht="42.75" customHeight="1">
      <c r="A16" s="157" t="s">
        <v>57</v>
      </c>
      <c r="B16" s="172"/>
      <c r="C16" s="168"/>
      <c r="D16" s="41"/>
      <c r="E16" s="166"/>
      <c r="F16" s="157"/>
      <c r="G16" s="150"/>
    </row>
    <row r="17" spans="1:7" s="145" customFormat="1" ht="42.75" customHeight="1">
      <c r="A17" s="157" t="s">
        <v>124</v>
      </c>
      <c r="B17" s="173"/>
      <c r="C17" s="174"/>
      <c r="D17" s="41"/>
      <c r="E17" s="166"/>
      <c r="F17" s="153"/>
      <c r="G17" s="150"/>
    </row>
    <row r="18" spans="1:7" s="145" customFormat="1" ht="42.75" customHeight="1">
      <c r="A18" s="157" t="s">
        <v>60</v>
      </c>
      <c r="B18" s="175"/>
      <c r="C18" s="176"/>
      <c r="D18" s="51" t="s">
        <v>61</v>
      </c>
      <c r="E18" s="177">
        <f>B6-E5</f>
        <v>-5600</v>
      </c>
      <c r="F18" s="153"/>
      <c r="G18" s="150"/>
    </row>
    <row r="19" spans="1:7" s="145" customFormat="1" ht="42.75" customHeight="1">
      <c r="A19" s="157" t="s">
        <v>62</v>
      </c>
      <c r="B19" s="152"/>
      <c r="C19" s="153"/>
      <c r="D19" s="51" t="s">
        <v>63</v>
      </c>
      <c r="E19" s="156">
        <f>B5+E18</f>
        <v>2926</v>
      </c>
      <c r="F19" s="153"/>
      <c r="G19" s="150"/>
    </row>
    <row r="20" spans="1:7" s="145" customFormat="1" ht="42.75" customHeight="1">
      <c r="A20" s="148" t="s">
        <v>86</v>
      </c>
      <c r="B20" s="156">
        <f>B5+B6</f>
        <v>23130</v>
      </c>
      <c r="C20" s="153"/>
      <c r="D20" s="148" t="s">
        <v>86</v>
      </c>
      <c r="E20" s="177">
        <f>E19+E5</f>
        <v>23130</v>
      </c>
      <c r="F20" s="153"/>
      <c r="G20" s="150"/>
    </row>
    <row r="21" spans="1:6" s="145" customFormat="1" ht="17.25">
      <c r="A21" s="53"/>
      <c r="C21" s="101"/>
      <c r="D21" s="101"/>
      <c r="F21" s="178"/>
    </row>
    <row r="22" spans="1:6" s="145" customFormat="1" ht="15">
      <c r="A22" s="56"/>
      <c r="C22" s="101"/>
      <c r="D22" s="101"/>
      <c r="F22" s="101"/>
    </row>
    <row r="23" spans="1:6" s="145" customFormat="1" ht="15">
      <c r="A23" s="56"/>
      <c r="C23" s="101"/>
      <c r="D23" s="101"/>
      <c r="F23" s="101"/>
    </row>
    <row r="24" spans="1:6" s="100" customFormat="1" ht="15">
      <c r="A24" s="101"/>
      <c r="C24" s="102"/>
      <c r="D24" s="102"/>
      <c r="F24" s="142"/>
    </row>
    <row r="25" spans="1:6" s="100" customFormat="1" ht="15">
      <c r="A25" s="101"/>
      <c r="C25" s="102"/>
      <c r="D25" s="102"/>
      <c r="F25" s="102"/>
    </row>
    <row r="26" spans="1:6" s="100" customFormat="1" ht="15">
      <c r="A26" s="101"/>
      <c r="C26" s="102"/>
      <c r="D26" s="102"/>
      <c r="F26" s="142"/>
    </row>
  </sheetData>
  <sheetProtection formatCells="0" formatColumns="0" formatRows="0" insertColumns="0" insertRows="0"/>
  <mergeCells count="7">
    <mergeCell ref="A9:A15"/>
    <mergeCell ref="B9:B15"/>
    <mergeCell ref="C9:C15"/>
    <mergeCell ref="D6:D11"/>
    <mergeCell ref="E6:E11"/>
    <mergeCell ref="F6:F11"/>
    <mergeCell ref="A1:F2"/>
  </mergeCells>
  <printOptions/>
  <pageMargins left="0.75" right="0.75" top="0.55" bottom="0.59" header="0.5" footer="0.5"/>
  <pageSetup fitToHeight="1" fitToWidth="1" horizontalDpi="600" verticalDpi="600" orientation="landscape" paperSize="9" scale="7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B13">
      <selection activeCell="F11" sqref="F11"/>
    </sheetView>
  </sheetViews>
  <sheetFormatPr defaultColWidth="8.75390625" defaultRowHeight="14.25"/>
  <cols>
    <col min="1" max="1" width="33.25390625" style="101" customWidth="1"/>
    <col min="2" max="2" width="11.875" style="100" customWidth="1"/>
    <col min="3" max="3" width="51.50390625" style="102" customWidth="1"/>
    <col min="4" max="4" width="23.875" style="102" customWidth="1"/>
    <col min="5" max="5" width="11.00390625" style="100" customWidth="1"/>
    <col min="6" max="6" width="44.75390625" style="102" customWidth="1"/>
    <col min="7" max="32" width="9.00390625" style="100" bestFit="1" customWidth="1"/>
    <col min="33" max="16384" width="8.75390625" style="100" customWidth="1"/>
  </cols>
  <sheetData>
    <row r="1" spans="1:7" s="98" customFormat="1" ht="46.5" customHeight="1">
      <c r="A1" s="103" t="s">
        <v>125</v>
      </c>
      <c r="B1" s="103"/>
      <c r="C1" s="103"/>
      <c r="D1" s="103"/>
      <c r="E1" s="103"/>
      <c r="F1" s="103"/>
      <c r="G1" s="104"/>
    </row>
    <row r="2" spans="1:7" s="99" customFormat="1" ht="28.5" customHeight="1">
      <c r="A2" s="105"/>
      <c r="C2" s="106"/>
      <c r="D2" s="105"/>
      <c r="F2" s="107" t="s">
        <v>3</v>
      </c>
      <c r="G2" s="108"/>
    </row>
    <row r="3" spans="1:7" s="99" customFormat="1" ht="34.5" customHeight="1">
      <c r="A3" s="109" t="s">
        <v>44</v>
      </c>
      <c r="B3" s="109" t="s">
        <v>45</v>
      </c>
      <c r="C3" s="110" t="s">
        <v>77</v>
      </c>
      <c r="D3" s="109" t="s">
        <v>46</v>
      </c>
      <c r="E3" s="109" t="s">
        <v>45</v>
      </c>
      <c r="F3" s="110" t="s">
        <v>77</v>
      </c>
      <c r="G3" s="108"/>
    </row>
    <row r="4" spans="1:7" s="99" customFormat="1" ht="37.5" customHeight="1">
      <c r="A4" s="111" t="s">
        <v>47</v>
      </c>
      <c r="B4" s="112">
        <v>27463</v>
      </c>
      <c r="C4" s="113"/>
      <c r="D4" s="111" t="s">
        <v>48</v>
      </c>
      <c r="E4" s="114">
        <f>SUM(E5:E14)</f>
        <v>1260</v>
      </c>
      <c r="F4" s="115"/>
      <c r="G4" s="108"/>
    </row>
    <row r="5" spans="1:7" s="99" customFormat="1" ht="33" customHeight="1">
      <c r="A5" s="111" t="s">
        <v>49</v>
      </c>
      <c r="B5" s="116">
        <f>B6+B11</f>
        <v>2985</v>
      </c>
      <c r="C5" s="113"/>
      <c r="D5" s="117" t="s">
        <v>50</v>
      </c>
      <c r="E5" s="118">
        <v>1260</v>
      </c>
      <c r="F5" s="119" t="s">
        <v>126</v>
      </c>
      <c r="G5" s="108"/>
    </row>
    <row r="6" spans="1:7" s="99" customFormat="1" ht="15">
      <c r="A6" s="117" t="s">
        <v>51</v>
      </c>
      <c r="B6" s="120">
        <v>2750</v>
      </c>
      <c r="C6" s="121" t="s">
        <v>127</v>
      </c>
      <c r="D6" s="122"/>
      <c r="E6" s="123"/>
      <c r="F6" s="124"/>
      <c r="G6" s="108"/>
    </row>
    <row r="7" spans="1:7" s="99" customFormat="1" ht="35.25" customHeight="1">
      <c r="A7" s="122"/>
      <c r="B7" s="125"/>
      <c r="C7" s="126"/>
      <c r="D7" s="122"/>
      <c r="E7" s="123"/>
      <c r="F7" s="127"/>
      <c r="G7" s="108"/>
    </row>
    <row r="8" spans="1:7" s="99" customFormat="1" ht="24.75" customHeight="1">
      <c r="A8" s="122"/>
      <c r="B8" s="125"/>
      <c r="C8" s="126"/>
      <c r="D8" s="122"/>
      <c r="E8" s="123"/>
      <c r="F8" s="127"/>
      <c r="G8" s="108"/>
    </row>
    <row r="9" spans="1:7" s="99" customFormat="1" ht="19.5" customHeight="1">
      <c r="A9" s="122"/>
      <c r="B9" s="125"/>
      <c r="C9" s="126"/>
      <c r="D9" s="122"/>
      <c r="E9" s="123"/>
      <c r="F9" s="127"/>
      <c r="G9" s="108"/>
    </row>
    <row r="10" spans="1:7" s="99" customFormat="1" ht="15" customHeight="1">
      <c r="A10" s="128"/>
      <c r="B10" s="129"/>
      <c r="C10" s="130"/>
      <c r="D10" s="128"/>
      <c r="E10" s="129"/>
      <c r="F10" s="131"/>
      <c r="G10" s="108"/>
    </row>
    <row r="11" spans="1:7" s="99" customFormat="1" ht="63" customHeight="1">
      <c r="A11" s="132" t="s">
        <v>53</v>
      </c>
      <c r="B11" s="112">
        <v>235</v>
      </c>
      <c r="C11" s="133" t="s">
        <v>128</v>
      </c>
      <c r="D11" s="134" t="s">
        <v>52</v>
      </c>
      <c r="E11" s="135"/>
      <c r="F11" s="136"/>
      <c r="G11" s="108"/>
    </row>
    <row r="12" spans="1:7" s="99" customFormat="1" ht="37.5" customHeight="1">
      <c r="A12" s="137" t="s">
        <v>55</v>
      </c>
      <c r="B12" s="112"/>
      <c r="C12" s="113"/>
      <c r="D12" s="134" t="s">
        <v>54</v>
      </c>
      <c r="E12" s="138"/>
      <c r="F12" s="113"/>
      <c r="G12" s="108"/>
    </row>
    <row r="13" spans="1:7" s="99" customFormat="1" ht="36" customHeight="1">
      <c r="A13" s="137" t="s">
        <v>57</v>
      </c>
      <c r="B13" s="112"/>
      <c r="C13" s="113"/>
      <c r="D13" s="134" t="s">
        <v>56</v>
      </c>
      <c r="E13" s="138"/>
      <c r="F13" s="133"/>
      <c r="G13" s="108"/>
    </row>
    <row r="14" spans="1:7" s="99" customFormat="1" ht="30.75" customHeight="1">
      <c r="A14" s="139" t="s">
        <v>59</v>
      </c>
      <c r="B14" s="112"/>
      <c r="C14" s="113"/>
      <c r="D14" s="134" t="s">
        <v>58</v>
      </c>
      <c r="E14" s="138"/>
      <c r="F14" s="113"/>
      <c r="G14" s="108"/>
    </row>
    <row r="15" spans="1:7" s="99" customFormat="1" ht="33.75" customHeight="1">
      <c r="A15" s="137" t="s">
        <v>60</v>
      </c>
      <c r="B15" s="112"/>
      <c r="C15" s="113"/>
      <c r="D15" s="140" t="s">
        <v>61</v>
      </c>
      <c r="E15" s="116">
        <f>SUM(B5-E4)</f>
        <v>1725</v>
      </c>
      <c r="F15" s="113"/>
      <c r="G15" s="108"/>
    </row>
    <row r="16" spans="1:7" s="99" customFormat="1" ht="39.75" customHeight="1">
      <c r="A16" s="137" t="s">
        <v>62</v>
      </c>
      <c r="B16" s="112"/>
      <c r="C16" s="113"/>
      <c r="D16" s="140" t="s">
        <v>63</v>
      </c>
      <c r="E16" s="116">
        <f>SUM(B4+E15)</f>
        <v>29188</v>
      </c>
      <c r="F16" s="113"/>
      <c r="G16" s="108"/>
    </row>
    <row r="17" spans="1:7" s="99" customFormat="1" ht="39.75" customHeight="1">
      <c r="A17" s="109" t="s">
        <v>129</v>
      </c>
      <c r="B17" s="116">
        <f>B4+B5</f>
        <v>30448</v>
      </c>
      <c r="C17" s="113"/>
      <c r="D17" s="109" t="s">
        <v>85</v>
      </c>
      <c r="E17" s="116">
        <f>SUM(E4+E16)</f>
        <v>30448</v>
      </c>
      <c r="F17" s="113"/>
      <c r="G17" s="108"/>
    </row>
    <row r="18" spans="1:6" s="100" customFormat="1" ht="15">
      <c r="A18" s="141"/>
      <c r="C18" s="102"/>
      <c r="D18" s="102"/>
      <c r="F18" s="102"/>
    </row>
    <row r="19" spans="1:6" s="100" customFormat="1" ht="15">
      <c r="A19" s="101"/>
      <c r="C19" s="102"/>
      <c r="D19" s="102"/>
      <c r="F19" s="102"/>
    </row>
    <row r="20" spans="1:6" s="100" customFormat="1" ht="15">
      <c r="A20" s="101"/>
      <c r="C20" s="102"/>
      <c r="D20" s="102"/>
      <c r="F20" s="142"/>
    </row>
    <row r="21" spans="1:6" s="100" customFormat="1" ht="15">
      <c r="A21" s="101"/>
      <c r="C21" s="102"/>
      <c r="D21" s="102"/>
      <c r="F21" s="102"/>
    </row>
    <row r="22" spans="1:6" s="100" customFormat="1" ht="15">
      <c r="A22" s="101"/>
      <c r="C22" s="102"/>
      <c r="D22" s="102"/>
      <c r="F22" s="102"/>
    </row>
    <row r="23" spans="1:6" s="100" customFormat="1" ht="15">
      <c r="A23" s="101"/>
      <c r="C23" s="102"/>
      <c r="D23" s="102"/>
      <c r="F23" s="142"/>
    </row>
    <row r="24" spans="1:6" s="100" customFormat="1" ht="15">
      <c r="A24" s="101"/>
      <c r="C24" s="102"/>
      <c r="D24" s="102"/>
      <c r="F24" s="102"/>
    </row>
    <row r="25" spans="1:6" s="100" customFormat="1" ht="15">
      <c r="A25" s="101"/>
      <c r="C25" s="102"/>
      <c r="D25" s="102"/>
      <c r="F25" s="142"/>
    </row>
  </sheetData>
  <sheetProtection formatCells="0" formatColumns="0" formatRows="0" insertColumns="0" insertRows="0"/>
  <mergeCells count="7">
    <mergeCell ref="A1:F1"/>
    <mergeCell ref="A6:A10"/>
    <mergeCell ref="B6:B10"/>
    <mergeCell ref="C6:C10"/>
    <mergeCell ref="D5:D10"/>
    <mergeCell ref="E5:E10"/>
    <mergeCell ref="F5:F10"/>
  </mergeCells>
  <printOptions/>
  <pageMargins left="0.75" right="0.75" top="0.55" bottom="0.59" header="0.5" footer="0.5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showZeros="0" workbookViewId="0" topLeftCell="C10">
      <selection activeCell="F14" sqref="F14:F15"/>
    </sheetView>
  </sheetViews>
  <sheetFormatPr defaultColWidth="9.00390625" defaultRowHeight="14.25"/>
  <cols>
    <col min="1" max="1" width="26.75390625" style="58" customWidth="1"/>
    <col min="2" max="2" width="8.625" style="58" customWidth="1"/>
    <col min="3" max="3" width="48.50390625" style="59" customWidth="1"/>
    <col min="4" max="4" width="24.625" style="58" customWidth="1"/>
    <col min="5" max="5" width="9.25390625" style="58" customWidth="1"/>
    <col min="6" max="6" width="84.875" style="60" bestFit="1" customWidth="1"/>
    <col min="7" max="16384" width="9.00390625" style="58" customWidth="1"/>
  </cols>
  <sheetData>
    <row r="2" spans="1:6" ht="25.5">
      <c r="A2" s="61" t="s">
        <v>130</v>
      </c>
      <c r="B2" s="61"/>
      <c r="C2" s="61"/>
      <c r="D2" s="61"/>
      <c r="E2" s="61"/>
      <c r="F2" s="61"/>
    </row>
    <row r="3" ht="15">
      <c r="F3" s="9" t="s">
        <v>3</v>
      </c>
    </row>
    <row r="4" spans="1:6" s="57" customFormat="1" ht="30.75" customHeight="1">
      <c r="A4" s="62" t="s">
        <v>44</v>
      </c>
      <c r="B4" s="62" t="s">
        <v>45</v>
      </c>
      <c r="C4" s="63" t="s">
        <v>131</v>
      </c>
      <c r="D4" s="62" t="s">
        <v>46</v>
      </c>
      <c r="E4" s="62" t="s">
        <v>45</v>
      </c>
      <c r="F4" s="63" t="s">
        <v>131</v>
      </c>
    </row>
    <row r="5" spans="1:6" ht="39.75" customHeight="1">
      <c r="A5" s="64" t="s">
        <v>47</v>
      </c>
      <c r="B5" s="65">
        <v>1104</v>
      </c>
      <c r="C5" s="66"/>
      <c r="D5" s="67" t="s">
        <v>48</v>
      </c>
      <c r="E5" s="68">
        <f>E6+E16+E17+E18+E19</f>
        <v>39646</v>
      </c>
      <c r="F5" s="69"/>
    </row>
    <row r="6" spans="1:6" ht="36.75" customHeight="1">
      <c r="A6" s="70" t="s">
        <v>49</v>
      </c>
      <c r="B6" s="71">
        <f>B9+B8+B7</f>
        <v>40000</v>
      </c>
      <c r="C6" s="72"/>
      <c r="D6" s="73" t="s">
        <v>50</v>
      </c>
      <c r="E6" s="74">
        <v>27815</v>
      </c>
      <c r="F6" s="75" t="s">
        <v>132</v>
      </c>
    </row>
    <row r="7" spans="1:6" ht="36.75" customHeight="1">
      <c r="A7" s="76" t="s">
        <v>51</v>
      </c>
      <c r="B7" s="65">
        <v>0</v>
      </c>
      <c r="C7" s="77"/>
      <c r="D7" s="73"/>
      <c r="E7" s="78"/>
      <c r="F7" s="79"/>
    </row>
    <row r="8" spans="1:6" ht="35.25" customHeight="1">
      <c r="A8" s="80" t="s">
        <v>53</v>
      </c>
      <c r="B8" s="81"/>
      <c r="C8" s="82"/>
      <c r="D8" s="73"/>
      <c r="E8" s="78"/>
      <c r="F8" s="79"/>
    </row>
    <row r="9" spans="1:6" ht="19.5" customHeight="1">
      <c r="A9" s="73" t="s">
        <v>55</v>
      </c>
      <c r="B9" s="83">
        <v>40000</v>
      </c>
      <c r="C9" s="75"/>
      <c r="D9" s="73"/>
      <c r="E9" s="78"/>
      <c r="F9" s="79"/>
    </row>
    <row r="10" spans="1:6" ht="45" customHeight="1">
      <c r="A10" s="73"/>
      <c r="B10" s="84"/>
      <c r="C10" s="79"/>
      <c r="D10" s="73"/>
      <c r="E10" s="78"/>
      <c r="F10" s="85"/>
    </row>
    <row r="11" spans="1:6" ht="21.75" customHeight="1">
      <c r="A11" s="73"/>
      <c r="B11" s="84"/>
      <c r="C11" s="79"/>
      <c r="D11" s="73"/>
      <c r="E11" s="78"/>
      <c r="F11" s="75" t="s">
        <v>133</v>
      </c>
    </row>
    <row r="12" spans="1:6" ht="75" customHeight="1">
      <c r="A12" s="73"/>
      <c r="B12" s="84"/>
      <c r="C12" s="79"/>
      <c r="D12" s="73"/>
      <c r="E12" s="78"/>
      <c r="F12" s="85"/>
    </row>
    <row r="13" spans="1:6" ht="87.75" customHeight="1">
      <c r="A13" s="73"/>
      <c r="B13" s="84"/>
      <c r="C13" s="79"/>
      <c r="D13" s="73"/>
      <c r="E13" s="78"/>
      <c r="F13" s="86" t="s">
        <v>134</v>
      </c>
    </row>
    <row r="14" spans="1:6" ht="90" customHeight="1">
      <c r="A14" s="73"/>
      <c r="B14" s="84"/>
      <c r="C14" s="79"/>
      <c r="D14" s="73"/>
      <c r="E14" s="78"/>
      <c r="F14" s="75" t="s">
        <v>135</v>
      </c>
    </row>
    <row r="15" spans="1:6" ht="14.25" customHeight="1">
      <c r="A15" s="73"/>
      <c r="B15" s="87"/>
      <c r="C15" s="88"/>
      <c r="D15" s="73"/>
      <c r="E15" s="78"/>
      <c r="F15" s="85"/>
    </row>
    <row r="16" spans="1:6" ht="33.75" customHeight="1">
      <c r="A16" s="89" t="s">
        <v>57</v>
      </c>
      <c r="B16" s="90"/>
      <c r="C16" s="91"/>
      <c r="D16" s="92" t="s">
        <v>52</v>
      </c>
      <c r="E16" s="65">
        <v>0</v>
      </c>
      <c r="F16" s="86"/>
    </row>
    <row r="17" spans="1:6" ht="27.75" customHeight="1">
      <c r="A17" s="76" t="s">
        <v>124</v>
      </c>
      <c r="B17" s="22"/>
      <c r="C17" s="91"/>
      <c r="D17" s="76" t="s">
        <v>54</v>
      </c>
      <c r="E17" s="22"/>
      <c r="F17" s="93"/>
    </row>
    <row r="18" spans="1:6" ht="52.5">
      <c r="A18" s="94" t="s">
        <v>60</v>
      </c>
      <c r="B18" s="81"/>
      <c r="C18" s="81"/>
      <c r="D18" s="94" t="s">
        <v>56</v>
      </c>
      <c r="E18" s="65">
        <v>11831</v>
      </c>
      <c r="F18" s="95" t="s">
        <v>136</v>
      </c>
    </row>
    <row r="19" spans="1:6" ht="30.75" customHeight="1">
      <c r="A19" s="96"/>
      <c r="B19" s="97"/>
      <c r="C19" s="97"/>
      <c r="D19" s="94" t="s">
        <v>58</v>
      </c>
      <c r="E19" s="22"/>
      <c r="F19" s="91"/>
    </row>
    <row r="20" spans="1:6" ht="30.75" customHeight="1">
      <c r="A20" s="94" t="s">
        <v>62</v>
      </c>
      <c r="B20" s="81"/>
      <c r="C20" s="81"/>
      <c r="D20" s="64" t="s">
        <v>61</v>
      </c>
      <c r="E20" s="68">
        <f>B6-E5</f>
        <v>354</v>
      </c>
      <c r="F20" s="93"/>
    </row>
    <row r="21" spans="1:6" ht="21">
      <c r="A21" s="96"/>
      <c r="B21" s="97"/>
      <c r="C21" s="97"/>
      <c r="D21" s="64" t="s">
        <v>63</v>
      </c>
      <c r="E21" s="68">
        <f>B5+E20</f>
        <v>1458</v>
      </c>
      <c r="F21" s="93"/>
    </row>
    <row r="22" spans="1:6" ht="21">
      <c r="A22" s="62" t="s">
        <v>85</v>
      </c>
      <c r="B22" s="68">
        <f>B5+B6</f>
        <v>41104</v>
      </c>
      <c r="C22" s="91"/>
      <c r="D22" s="62" t="s">
        <v>85</v>
      </c>
      <c r="E22" s="68">
        <f>E5+E21</f>
        <v>41104</v>
      </c>
      <c r="F22" s="93"/>
    </row>
    <row r="23" ht="21" customHeight="1"/>
    <row r="24" ht="15">
      <c r="F24" s="9"/>
    </row>
  </sheetData>
  <sheetProtection formatCells="0" formatColumns="0" formatRows="0" insertColumns="0" insertRows="0"/>
  <mergeCells count="15">
    <mergeCell ref="A2:F2"/>
    <mergeCell ref="A9:A15"/>
    <mergeCell ref="A18:A19"/>
    <mergeCell ref="A20:A21"/>
    <mergeCell ref="B9:B15"/>
    <mergeCell ref="B18:B19"/>
    <mergeCell ref="B20:B21"/>
    <mergeCell ref="C9:C15"/>
    <mergeCell ref="C18:C19"/>
    <mergeCell ref="C20:C21"/>
    <mergeCell ref="D6:D15"/>
    <mergeCell ref="E6:E15"/>
    <mergeCell ref="F6:F10"/>
    <mergeCell ref="F11:F12"/>
    <mergeCell ref="F14:F15"/>
  </mergeCells>
  <printOptions/>
  <pageMargins left="0.7" right="0.7" top="0.75" bottom="0.75" header="0.3" footer="0.3"/>
  <pageSetup fitToHeight="1" fitToWidth="1" horizontalDpi="600" verticalDpi="600" orientation="landscape" paperSize="9" scale="5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tabSelected="1" zoomScale="75" zoomScaleNormal="75" workbookViewId="0" topLeftCell="A1">
      <selection activeCell="F9" sqref="F9:F12"/>
    </sheetView>
  </sheetViews>
  <sheetFormatPr defaultColWidth="8.75390625" defaultRowHeight="14.25"/>
  <cols>
    <col min="1" max="1" width="47.625" style="5" customWidth="1"/>
    <col min="2" max="2" width="16.25390625" style="5" customWidth="1"/>
    <col min="3" max="3" width="43.00390625" style="6" customWidth="1"/>
    <col min="4" max="4" width="22.125" style="5" customWidth="1"/>
    <col min="5" max="5" width="18.25390625" style="5" customWidth="1"/>
    <col min="6" max="6" width="65.625" style="7" customWidth="1"/>
    <col min="7" max="16384" width="56.375" style="5" customWidth="1"/>
  </cols>
  <sheetData>
    <row r="1" spans="1:6" s="1" customFormat="1" ht="20.25" customHeight="1">
      <c r="A1" s="8" t="s">
        <v>137</v>
      </c>
      <c r="B1" s="8"/>
      <c r="C1" s="8"/>
      <c r="D1" s="8"/>
      <c r="E1" s="8"/>
      <c r="F1" s="8"/>
    </row>
    <row r="2" spans="1:256" s="2" customFormat="1" ht="25.5">
      <c r="A2" s="8"/>
      <c r="B2" s="8"/>
      <c r="C2" s="8"/>
      <c r="D2" s="8"/>
      <c r="E2" s="8"/>
      <c r="F2" s="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25.5">
      <c r="A3" s="8"/>
      <c r="B3" s="8"/>
      <c r="C3" s="8"/>
      <c r="D3" s="8"/>
      <c r="E3" s="8"/>
      <c r="F3" s="9" t="s">
        <v>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6" s="3" customFormat="1" ht="48.75" customHeight="1">
      <c r="A4" s="10" t="s">
        <v>44</v>
      </c>
      <c r="B4" s="10" t="s">
        <v>45</v>
      </c>
      <c r="C4" s="11" t="s">
        <v>77</v>
      </c>
      <c r="D4" s="10" t="s">
        <v>46</v>
      </c>
      <c r="E4" s="10" t="s">
        <v>45</v>
      </c>
      <c r="F4" s="11" t="s">
        <v>77</v>
      </c>
    </row>
    <row r="5" spans="1:6" s="4" customFormat="1" ht="48.75" customHeight="1">
      <c r="A5" s="12" t="s">
        <v>47</v>
      </c>
      <c r="B5" s="13">
        <v>344</v>
      </c>
      <c r="C5" s="14"/>
      <c r="D5" s="12" t="s">
        <v>48</v>
      </c>
      <c r="E5" s="15">
        <v>1045</v>
      </c>
      <c r="F5" s="16"/>
    </row>
    <row r="6" spans="1:6" s="4" customFormat="1" ht="48.75" customHeight="1">
      <c r="A6" s="17" t="s">
        <v>49</v>
      </c>
      <c r="B6" s="18">
        <f>B9</f>
        <v>880</v>
      </c>
      <c r="C6" s="16"/>
      <c r="D6" s="19" t="s">
        <v>50</v>
      </c>
      <c r="E6" s="20">
        <v>1045</v>
      </c>
      <c r="F6" s="21" t="s">
        <v>138</v>
      </c>
    </row>
    <row r="7" spans="1:6" s="4" customFormat="1" ht="39.75" customHeight="1">
      <c r="A7" s="22" t="s">
        <v>51</v>
      </c>
      <c r="B7" s="23"/>
      <c r="C7" s="16"/>
      <c r="D7" s="24"/>
      <c r="E7" s="25"/>
      <c r="F7" s="26"/>
    </row>
    <row r="8" spans="1:6" s="4" customFormat="1" ht="130.5" customHeight="1">
      <c r="A8" s="22" t="s">
        <v>53</v>
      </c>
      <c r="B8" s="23"/>
      <c r="C8" s="16"/>
      <c r="D8" s="24"/>
      <c r="E8" s="25"/>
      <c r="F8" s="26"/>
    </row>
    <row r="9" spans="1:6" s="4" customFormat="1" ht="30" customHeight="1">
      <c r="A9" s="19" t="s">
        <v>55</v>
      </c>
      <c r="B9" s="27">
        <v>880</v>
      </c>
      <c r="C9" s="28" t="s">
        <v>139</v>
      </c>
      <c r="D9" s="24"/>
      <c r="E9" s="29"/>
      <c r="F9" s="30" t="s">
        <v>140</v>
      </c>
    </row>
    <row r="10" spans="1:6" s="4" customFormat="1" ht="28.5" customHeight="1">
      <c r="A10" s="24"/>
      <c r="B10" s="31"/>
      <c r="C10" s="32"/>
      <c r="D10" s="24"/>
      <c r="E10" s="29"/>
      <c r="F10" s="33"/>
    </row>
    <row r="11" spans="1:6" s="4" customFormat="1" ht="35.25" customHeight="1">
      <c r="A11" s="24"/>
      <c r="B11" s="31"/>
      <c r="C11" s="32"/>
      <c r="D11" s="24"/>
      <c r="E11" s="29"/>
      <c r="F11" s="33"/>
    </row>
    <row r="12" spans="1:6" s="4" customFormat="1" ht="36" customHeight="1">
      <c r="A12" s="24"/>
      <c r="B12" s="31"/>
      <c r="C12" s="32"/>
      <c r="D12" s="34"/>
      <c r="E12" s="35"/>
      <c r="F12" s="36"/>
    </row>
    <row r="13" spans="1:6" s="4" customFormat="1" ht="46.5" customHeight="1" hidden="1">
      <c r="A13" s="34"/>
      <c r="B13" s="35"/>
      <c r="C13" s="37"/>
      <c r="D13" s="38" t="s">
        <v>52</v>
      </c>
      <c r="E13" s="39"/>
      <c r="F13" s="40"/>
    </row>
    <row r="14" spans="1:6" s="4" customFormat="1" ht="39.75" customHeight="1">
      <c r="A14" s="41" t="s">
        <v>57</v>
      </c>
      <c r="B14" s="42"/>
      <c r="C14" s="43"/>
      <c r="D14" s="44" t="s">
        <v>54</v>
      </c>
      <c r="E14" s="13"/>
      <c r="F14" s="45"/>
    </row>
    <row r="15" spans="1:6" s="4" customFormat="1" ht="42.75" customHeight="1">
      <c r="A15" s="44" t="s">
        <v>124</v>
      </c>
      <c r="B15" s="13"/>
      <c r="C15" s="14"/>
      <c r="D15" s="46" t="s">
        <v>56</v>
      </c>
      <c r="E15" s="47"/>
      <c r="F15" s="48"/>
    </row>
    <row r="16" spans="1:6" s="4" customFormat="1" ht="39" customHeight="1">
      <c r="A16" s="44" t="s">
        <v>60</v>
      </c>
      <c r="B16" s="49"/>
      <c r="C16" s="43"/>
      <c r="D16" s="46" t="s">
        <v>58</v>
      </c>
      <c r="E16" s="23"/>
      <c r="F16" s="48"/>
    </row>
    <row r="17" spans="1:6" s="4" customFormat="1" ht="39" customHeight="1">
      <c r="A17" s="44" t="s">
        <v>62</v>
      </c>
      <c r="B17" s="13"/>
      <c r="C17" s="50"/>
      <c r="D17" s="51" t="s">
        <v>61</v>
      </c>
      <c r="E17" s="15">
        <f>B6-E5</f>
        <v>-165</v>
      </c>
      <c r="F17" s="48"/>
    </row>
    <row r="18" spans="1:6" s="4" customFormat="1" ht="36.75" customHeight="1">
      <c r="A18" s="44"/>
      <c r="B18" s="13"/>
      <c r="C18" s="50"/>
      <c r="D18" s="51" t="s">
        <v>63</v>
      </c>
      <c r="E18" s="15">
        <f>B19-E5</f>
        <v>179</v>
      </c>
      <c r="F18" s="52"/>
    </row>
    <row r="19" spans="1:6" s="4" customFormat="1" ht="39.75" customHeight="1">
      <c r="A19" s="10" t="s">
        <v>85</v>
      </c>
      <c r="B19" s="15">
        <f>B5+B6</f>
        <v>1224</v>
      </c>
      <c r="C19" s="43"/>
      <c r="D19" s="10" t="s">
        <v>85</v>
      </c>
      <c r="E19" s="15">
        <f>E5+E18</f>
        <v>1224</v>
      </c>
      <c r="F19" s="48"/>
    </row>
    <row r="20" spans="1:6" s="4" customFormat="1" ht="17.25">
      <c r="A20" s="53"/>
      <c r="C20" s="54"/>
      <c r="F20" s="55"/>
    </row>
    <row r="21" spans="1:6" s="4" customFormat="1" ht="15">
      <c r="A21" s="56"/>
      <c r="C21" s="54"/>
      <c r="F21" s="55"/>
    </row>
    <row r="22" spans="1:6" s="4" customFormat="1" ht="15">
      <c r="A22" s="56"/>
      <c r="C22" s="54"/>
      <c r="F22" s="55"/>
    </row>
  </sheetData>
  <sheetProtection formatCells="0" formatColumns="0" formatRows="0" insertColumns="0" insertRows="0"/>
  <mergeCells count="8">
    <mergeCell ref="A9:A13"/>
    <mergeCell ref="B9:B13"/>
    <mergeCell ref="C9:C13"/>
    <mergeCell ref="D6:D12"/>
    <mergeCell ref="E6:E12"/>
    <mergeCell ref="F6:F8"/>
    <mergeCell ref="F9:F12"/>
    <mergeCell ref="A1:F2"/>
  </mergeCells>
  <printOptions/>
  <pageMargins left="0.75" right="0.75" top="0.55" bottom="0.59" header="0.5" footer="0.5"/>
  <pageSetup fitToHeight="1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zoomScale="75" zoomScaleNormal="75" zoomScaleSheetLayoutView="100" workbookViewId="0" topLeftCell="A1">
      <selection activeCell="I15" sqref="I15"/>
    </sheetView>
  </sheetViews>
  <sheetFormatPr defaultColWidth="9.00390625" defaultRowHeight="14.25"/>
  <cols>
    <col min="1" max="1" width="5.375" style="0" customWidth="1"/>
    <col min="3" max="3" width="37.50390625" style="0" customWidth="1"/>
    <col min="4" max="4" width="12.875" style="0" customWidth="1"/>
    <col min="5" max="5" width="12.00390625" style="0" customWidth="1"/>
    <col min="6" max="6" width="11.875" style="0" customWidth="1"/>
    <col min="7" max="8" width="12.00390625" style="0" customWidth="1"/>
    <col min="9" max="11" width="10.375" style="0" customWidth="1"/>
    <col min="12" max="12" width="12.00390625" style="0" customWidth="1"/>
    <col min="13" max="13" width="11.00390625" style="0" customWidth="1"/>
    <col min="15" max="15" width="10.625" style="0" customWidth="1"/>
    <col min="17" max="18" width="12.00390625" style="0" customWidth="1"/>
    <col min="20" max="20" width="10.375" style="0" customWidth="1"/>
    <col min="22" max="22" width="13.125" style="0" customWidth="1"/>
    <col min="23" max="23" width="11.375" style="0" customWidth="1"/>
    <col min="24" max="24" width="12.00390625" style="0" customWidth="1"/>
  </cols>
  <sheetData>
    <row r="1" spans="1:24" ht="14.25">
      <c r="A1" s="358" t="s">
        <v>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</row>
    <row r="2" spans="1:24" ht="14.25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</row>
    <row r="3" spans="1:24" ht="36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</row>
    <row r="4" spans="1:24" s="356" customFormat="1" ht="31.5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86" t="s">
        <v>3</v>
      </c>
      <c r="W4" s="386"/>
      <c r="X4" s="386"/>
    </row>
    <row r="5" spans="1:24" s="357" customFormat="1" ht="40.5" customHeight="1">
      <c r="A5" s="209"/>
      <c r="B5" s="209" t="s">
        <v>4</v>
      </c>
      <c r="C5" s="209"/>
      <c r="D5" s="360" t="s">
        <v>5</v>
      </c>
      <c r="E5" s="209" t="s">
        <v>6</v>
      </c>
      <c r="F5" s="209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209"/>
      <c r="R5" s="209" t="s">
        <v>7</v>
      </c>
      <c r="S5" s="209"/>
      <c r="T5" s="209"/>
      <c r="U5" s="209"/>
      <c r="V5" s="209"/>
      <c r="W5" s="387" t="s">
        <v>8</v>
      </c>
      <c r="X5" s="387" t="s">
        <v>9</v>
      </c>
    </row>
    <row r="6" spans="1:24" s="357" customFormat="1" ht="40.5" customHeight="1">
      <c r="A6" s="209"/>
      <c r="B6" s="209"/>
      <c r="C6" s="209"/>
      <c r="D6" s="362"/>
      <c r="E6" s="363" t="s">
        <v>10</v>
      </c>
      <c r="F6" s="364" t="s">
        <v>11</v>
      </c>
      <c r="G6" s="209" t="s">
        <v>12</v>
      </c>
      <c r="H6" s="209"/>
      <c r="I6" s="209"/>
      <c r="J6" s="209"/>
      <c r="K6" s="209"/>
      <c r="L6" s="209"/>
      <c r="M6" s="209"/>
      <c r="N6" s="331" t="s">
        <v>13</v>
      </c>
      <c r="O6" s="380" t="s">
        <v>14</v>
      </c>
      <c r="P6" s="380" t="s">
        <v>15</v>
      </c>
      <c r="Q6" s="380" t="s">
        <v>16</v>
      </c>
      <c r="R6" s="363" t="s">
        <v>17</v>
      </c>
      <c r="S6" s="363" t="s">
        <v>18</v>
      </c>
      <c r="T6" s="363" t="s">
        <v>19</v>
      </c>
      <c r="U6" s="363" t="s">
        <v>20</v>
      </c>
      <c r="V6" s="363" t="s">
        <v>21</v>
      </c>
      <c r="W6" s="387"/>
      <c r="X6" s="387"/>
    </row>
    <row r="7" spans="1:24" s="357" customFormat="1" ht="40.5" customHeight="1">
      <c r="A7" s="209"/>
      <c r="B7" s="209"/>
      <c r="C7" s="209"/>
      <c r="D7" s="362"/>
      <c r="E7" s="365"/>
      <c r="F7" s="366"/>
      <c r="G7" s="331" t="s">
        <v>22</v>
      </c>
      <c r="H7" s="209" t="s">
        <v>23</v>
      </c>
      <c r="I7" s="209"/>
      <c r="J7" s="209"/>
      <c r="K7" s="209"/>
      <c r="L7" s="331" t="s">
        <v>24</v>
      </c>
      <c r="M7" s="331" t="s">
        <v>25</v>
      </c>
      <c r="N7" s="331"/>
      <c r="O7" s="381"/>
      <c r="P7" s="381"/>
      <c r="Q7" s="381"/>
      <c r="R7" s="365"/>
      <c r="S7" s="365"/>
      <c r="T7" s="365"/>
      <c r="U7" s="365"/>
      <c r="V7" s="365"/>
      <c r="W7" s="387"/>
      <c r="X7" s="387"/>
    </row>
    <row r="8" spans="1:24" s="357" customFormat="1" ht="65.25" customHeight="1">
      <c r="A8" s="209"/>
      <c r="B8" s="209"/>
      <c r="C8" s="209"/>
      <c r="D8" s="362"/>
      <c r="E8" s="367"/>
      <c r="F8" s="368"/>
      <c r="G8" s="331"/>
      <c r="H8" s="331" t="s">
        <v>26</v>
      </c>
      <c r="I8" s="331" t="s">
        <v>27</v>
      </c>
      <c r="J8" s="331" t="s">
        <v>28</v>
      </c>
      <c r="K8" s="331" t="s">
        <v>29</v>
      </c>
      <c r="L8" s="331"/>
      <c r="M8" s="331"/>
      <c r="N8" s="331"/>
      <c r="O8" s="382"/>
      <c r="P8" s="382"/>
      <c r="Q8" s="382"/>
      <c r="R8" s="367"/>
      <c r="S8" s="367"/>
      <c r="T8" s="367"/>
      <c r="U8" s="367"/>
      <c r="V8" s="367"/>
      <c r="W8" s="387"/>
      <c r="X8" s="387"/>
    </row>
    <row r="9" spans="1:25" s="356" customFormat="1" ht="34.5" customHeight="1">
      <c r="A9" s="324">
        <v>1</v>
      </c>
      <c r="B9" s="369" t="s">
        <v>30</v>
      </c>
      <c r="C9" s="370"/>
      <c r="D9" s="324">
        <v>9943</v>
      </c>
      <c r="E9" s="371">
        <v>3512</v>
      </c>
      <c r="F9" s="372">
        <v>141</v>
      </c>
      <c r="G9" s="373">
        <f aca="true" t="shared" si="0" ref="G9:G13">H9+L9+M9</f>
        <v>23109</v>
      </c>
      <c r="H9" s="373">
        <f aca="true" t="shared" si="1" ref="H9:H13">SUM(I9:K9)</f>
        <v>20999</v>
      </c>
      <c r="I9" s="383">
        <v>5000</v>
      </c>
      <c r="J9" s="383"/>
      <c r="K9" s="383">
        <v>15999</v>
      </c>
      <c r="L9" s="383"/>
      <c r="M9" s="383">
        <v>2110</v>
      </c>
      <c r="N9" s="383"/>
      <c r="O9" s="383"/>
      <c r="P9" s="383">
        <v>2</v>
      </c>
      <c r="Q9" s="377">
        <f aca="true" t="shared" si="2" ref="Q9:Q12">E9+F9+G9+N9+P9</f>
        <v>26764</v>
      </c>
      <c r="R9" s="372">
        <v>24116</v>
      </c>
      <c r="S9" s="372"/>
      <c r="T9" s="372"/>
      <c r="U9" s="372">
        <v>4</v>
      </c>
      <c r="V9" s="377">
        <f aca="true" t="shared" si="3" ref="V9:V13">SUM(R9:U9)</f>
        <v>24120</v>
      </c>
      <c r="W9" s="377">
        <f aca="true" t="shared" si="4" ref="W9:W13">Q9-V9</f>
        <v>2644</v>
      </c>
      <c r="X9" s="377">
        <f aca="true" t="shared" si="5" ref="X9:X13">W9+D9</f>
        <v>12587</v>
      </c>
      <c r="Y9" s="388"/>
    </row>
    <row r="10" spans="1:25" s="356" customFormat="1" ht="34.5" customHeight="1">
      <c r="A10" s="324">
        <v>2</v>
      </c>
      <c r="B10" s="369" t="s">
        <v>31</v>
      </c>
      <c r="C10" s="370"/>
      <c r="D10" s="324">
        <v>9295</v>
      </c>
      <c r="E10" s="371">
        <v>5</v>
      </c>
      <c r="F10" s="372">
        <v>90</v>
      </c>
      <c r="G10" s="373">
        <f t="shared" si="0"/>
        <v>14520</v>
      </c>
      <c r="H10" s="373">
        <f t="shared" si="1"/>
        <v>14100</v>
      </c>
      <c r="I10" s="372"/>
      <c r="J10" s="372">
        <v>10100</v>
      </c>
      <c r="K10" s="372">
        <v>4000</v>
      </c>
      <c r="L10" s="372">
        <v>420</v>
      </c>
      <c r="M10" s="372"/>
      <c r="N10" s="372"/>
      <c r="O10" s="372"/>
      <c r="P10" s="372">
        <v>1</v>
      </c>
      <c r="Q10" s="377">
        <f t="shared" si="2"/>
        <v>14616</v>
      </c>
      <c r="R10" s="372">
        <v>18343</v>
      </c>
      <c r="S10" s="372"/>
      <c r="T10" s="372"/>
      <c r="U10" s="372"/>
      <c r="V10" s="377">
        <f t="shared" si="3"/>
        <v>18343</v>
      </c>
      <c r="W10" s="377">
        <f t="shared" si="4"/>
        <v>-3727</v>
      </c>
      <c r="X10" s="377">
        <f t="shared" si="5"/>
        <v>5568</v>
      </c>
      <c r="Y10" s="388"/>
    </row>
    <row r="11" spans="1:25" s="356" customFormat="1" ht="34.5" customHeight="1">
      <c r="A11" s="324">
        <v>3</v>
      </c>
      <c r="B11" s="369" t="s">
        <v>32</v>
      </c>
      <c r="C11" s="370"/>
      <c r="D11" s="324">
        <v>24771</v>
      </c>
      <c r="E11" s="371">
        <v>2747</v>
      </c>
      <c r="F11" s="372">
        <v>385</v>
      </c>
      <c r="G11" s="373">
        <f t="shared" si="0"/>
        <v>0</v>
      </c>
      <c r="H11" s="373">
        <f t="shared" si="1"/>
        <v>0</v>
      </c>
      <c r="I11" s="372"/>
      <c r="J11" s="372"/>
      <c r="K11" s="372"/>
      <c r="L11" s="372"/>
      <c r="M11" s="372"/>
      <c r="N11" s="372"/>
      <c r="O11" s="372"/>
      <c r="P11" s="372"/>
      <c r="Q11" s="377">
        <f t="shared" si="2"/>
        <v>3132</v>
      </c>
      <c r="R11" s="372">
        <v>5330</v>
      </c>
      <c r="S11" s="372"/>
      <c r="T11" s="372"/>
      <c r="U11" s="372"/>
      <c r="V11" s="377">
        <f t="shared" si="3"/>
        <v>5330</v>
      </c>
      <c r="W11" s="377">
        <f t="shared" si="4"/>
        <v>-2198</v>
      </c>
      <c r="X11" s="377">
        <f t="shared" si="5"/>
        <v>22573</v>
      </c>
      <c r="Y11" s="388"/>
    </row>
    <row r="12" spans="1:25" s="356" customFormat="1" ht="34.5" customHeight="1">
      <c r="A12" s="324">
        <v>3</v>
      </c>
      <c r="B12" s="369" t="s">
        <v>33</v>
      </c>
      <c r="C12" s="370"/>
      <c r="D12" s="324">
        <v>14341</v>
      </c>
      <c r="E12" s="371">
        <v>39052</v>
      </c>
      <c r="F12" s="372">
        <v>234</v>
      </c>
      <c r="G12" s="373">
        <f t="shared" si="0"/>
        <v>26500</v>
      </c>
      <c r="H12" s="373">
        <f t="shared" si="1"/>
        <v>26500</v>
      </c>
      <c r="I12" s="372">
        <v>26500</v>
      </c>
      <c r="J12" s="372"/>
      <c r="K12" s="372"/>
      <c r="L12" s="372"/>
      <c r="M12" s="372"/>
      <c r="N12" s="372">
        <v>2576</v>
      </c>
      <c r="O12" s="372"/>
      <c r="P12" s="372">
        <v>3</v>
      </c>
      <c r="Q12" s="377">
        <f t="shared" si="2"/>
        <v>68365</v>
      </c>
      <c r="R12" s="372">
        <v>59824</v>
      </c>
      <c r="S12" s="372">
        <v>735</v>
      </c>
      <c r="T12" s="372"/>
      <c r="U12" s="372"/>
      <c r="V12" s="377">
        <f t="shared" si="3"/>
        <v>60559</v>
      </c>
      <c r="W12" s="377">
        <f t="shared" si="4"/>
        <v>7806</v>
      </c>
      <c r="X12" s="377">
        <f t="shared" si="5"/>
        <v>22147</v>
      </c>
      <c r="Y12" s="388"/>
    </row>
    <row r="13" spans="1:25" s="356" customFormat="1" ht="34.5" customHeight="1">
      <c r="A13" s="324">
        <v>4</v>
      </c>
      <c r="B13" s="369" t="s">
        <v>34</v>
      </c>
      <c r="C13" s="370"/>
      <c r="D13" s="324">
        <v>11760</v>
      </c>
      <c r="E13" s="371">
        <v>147</v>
      </c>
      <c r="F13" s="372">
        <v>117</v>
      </c>
      <c r="G13" s="373">
        <f t="shared" si="0"/>
        <v>0</v>
      </c>
      <c r="H13" s="373">
        <f t="shared" si="1"/>
        <v>0</v>
      </c>
      <c r="I13" s="372"/>
      <c r="J13" s="372"/>
      <c r="K13" s="372"/>
      <c r="L13" s="372"/>
      <c r="M13" s="372"/>
      <c r="N13" s="372"/>
      <c r="O13" s="372"/>
      <c r="P13" s="372"/>
      <c r="Q13" s="377">
        <f aca="true" t="shared" si="6" ref="Q13:Q19">E13+F13+G13+N13</f>
        <v>264</v>
      </c>
      <c r="R13" s="372">
        <v>671</v>
      </c>
      <c r="S13" s="372">
        <v>15</v>
      </c>
      <c r="T13" s="372"/>
      <c r="U13" s="372"/>
      <c r="V13" s="377">
        <f t="shared" si="3"/>
        <v>686</v>
      </c>
      <c r="W13" s="377">
        <f t="shared" si="4"/>
        <v>-422</v>
      </c>
      <c r="X13" s="377">
        <f t="shared" si="5"/>
        <v>11338</v>
      </c>
      <c r="Y13" s="388"/>
    </row>
    <row r="14" spans="1:25" s="357" customFormat="1" ht="34.5" customHeight="1">
      <c r="A14" s="374"/>
      <c r="B14" s="375" t="s">
        <v>35</v>
      </c>
      <c r="C14" s="376"/>
      <c r="D14" s="377">
        <f aca="true" t="shared" si="7" ref="D14:X14">SUM(D9:D13)</f>
        <v>70110</v>
      </c>
      <c r="E14" s="377">
        <f t="shared" si="7"/>
        <v>45463</v>
      </c>
      <c r="F14" s="377">
        <f t="shared" si="7"/>
        <v>967</v>
      </c>
      <c r="G14" s="377">
        <f t="shared" si="7"/>
        <v>64129</v>
      </c>
      <c r="H14" s="377">
        <f t="shared" si="7"/>
        <v>61599</v>
      </c>
      <c r="I14" s="377">
        <f t="shared" si="7"/>
        <v>31500</v>
      </c>
      <c r="J14" s="377">
        <f t="shared" si="7"/>
        <v>10100</v>
      </c>
      <c r="K14" s="377">
        <f t="shared" si="7"/>
        <v>19999</v>
      </c>
      <c r="L14" s="377">
        <f t="shared" si="7"/>
        <v>420</v>
      </c>
      <c r="M14" s="377">
        <f t="shared" si="7"/>
        <v>2110</v>
      </c>
      <c r="N14" s="377">
        <f t="shared" si="7"/>
        <v>2576</v>
      </c>
      <c r="O14" s="377">
        <f t="shared" si="7"/>
        <v>0</v>
      </c>
      <c r="P14" s="377">
        <f t="shared" si="7"/>
        <v>6</v>
      </c>
      <c r="Q14" s="377">
        <f t="shared" si="7"/>
        <v>113141</v>
      </c>
      <c r="R14" s="377">
        <f t="shared" si="7"/>
        <v>108284</v>
      </c>
      <c r="S14" s="377">
        <f t="shared" si="7"/>
        <v>750</v>
      </c>
      <c r="T14" s="377">
        <f t="shared" si="7"/>
        <v>0</v>
      </c>
      <c r="U14" s="377">
        <f t="shared" si="7"/>
        <v>4</v>
      </c>
      <c r="V14" s="377">
        <f t="shared" si="7"/>
        <v>109038</v>
      </c>
      <c r="W14" s="377">
        <f t="shared" si="7"/>
        <v>4103</v>
      </c>
      <c r="X14" s="377">
        <f t="shared" si="7"/>
        <v>74213</v>
      </c>
      <c r="Y14" s="388"/>
    </row>
    <row r="15" spans="1:25" s="356" customFormat="1" ht="34.5" customHeight="1">
      <c r="A15" s="324">
        <v>5</v>
      </c>
      <c r="B15" s="369" t="s">
        <v>36</v>
      </c>
      <c r="C15" s="370"/>
      <c r="D15" s="324">
        <v>17589</v>
      </c>
      <c r="E15" s="371"/>
      <c r="F15" s="372">
        <v>30</v>
      </c>
      <c r="G15" s="373">
        <f aca="true" t="shared" si="8" ref="G15:G19">H15+L15+M15</f>
        <v>16584</v>
      </c>
      <c r="H15" s="373">
        <f aca="true" t="shared" si="9" ref="H15:H19">SUM(I15:K15)</f>
        <v>16584</v>
      </c>
      <c r="I15" s="372">
        <v>5000</v>
      </c>
      <c r="J15" s="372"/>
      <c r="K15" s="384">
        <v>11584</v>
      </c>
      <c r="L15" s="372"/>
      <c r="M15" s="372"/>
      <c r="N15" s="372"/>
      <c r="O15" s="372">
        <v>2521</v>
      </c>
      <c r="P15" s="372"/>
      <c r="Q15" s="377">
        <f>E15+F15+G15+N15+O15</f>
        <v>19135</v>
      </c>
      <c r="R15" s="372">
        <v>3337</v>
      </c>
      <c r="S15" s="372"/>
      <c r="T15" s="372">
        <v>24861</v>
      </c>
      <c r="U15" s="372"/>
      <c r="V15" s="377">
        <f aca="true" t="shared" si="10" ref="V15:V19">SUM(R15:U15)</f>
        <v>28198</v>
      </c>
      <c r="W15" s="377">
        <f aca="true" t="shared" si="11" ref="W15:W19">Q15-V15</f>
        <v>-9063</v>
      </c>
      <c r="X15" s="377">
        <f aca="true" t="shared" si="12" ref="X15:X19">W15+D15</f>
        <v>8526</v>
      </c>
      <c r="Y15" s="388"/>
    </row>
    <row r="16" spans="1:25" s="356" customFormat="1" ht="34.5" customHeight="1">
      <c r="A16" s="324">
        <v>6</v>
      </c>
      <c r="B16" s="369" t="s">
        <v>37</v>
      </c>
      <c r="C16" s="370"/>
      <c r="D16" s="324">
        <v>24707</v>
      </c>
      <c r="E16" s="371">
        <v>2626</v>
      </c>
      <c r="F16" s="372">
        <v>538</v>
      </c>
      <c r="G16" s="373">
        <f t="shared" si="8"/>
        <v>0</v>
      </c>
      <c r="H16" s="373"/>
      <c r="I16" s="372"/>
      <c r="J16" s="372"/>
      <c r="K16" s="372"/>
      <c r="L16" s="372"/>
      <c r="M16" s="372"/>
      <c r="N16" s="372"/>
      <c r="O16" s="372"/>
      <c r="P16" s="372"/>
      <c r="Q16" s="377">
        <f t="shared" si="6"/>
        <v>3164</v>
      </c>
      <c r="R16" s="372">
        <v>408</v>
      </c>
      <c r="S16" s="372"/>
      <c r="T16" s="372"/>
      <c r="U16" s="372"/>
      <c r="V16" s="377">
        <f t="shared" si="10"/>
        <v>408</v>
      </c>
      <c r="W16" s="377">
        <f t="shared" si="11"/>
        <v>2756</v>
      </c>
      <c r="X16" s="377">
        <f t="shared" si="12"/>
        <v>27463</v>
      </c>
      <c r="Y16" s="388"/>
    </row>
    <row r="17" spans="1:25" s="356" customFormat="1" ht="34.5" customHeight="1">
      <c r="A17" s="374"/>
      <c r="B17" s="375" t="s">
        <v>38</v>
      </c>
      <c r="C17" s="376"/>
      <c r="D17" s="377">
        <f aca="true" t="shared" si="13" ref="D17:X17">SUM(D15:D16)</f>
        <v>42296</v>
      </c>
      <c r="E17" s="377">
        <f t="shared" si="13"/>
        <v>2626</v>
      </c>
      <c r="F17" s="377">
        <f t="shared" si="13"/>
        <v>568</v>
      </c>
      <c r="G17" s="377">
        <f t="shared" si="13"/>
        <v>16584</v>
      </c>
      <c r="H17" s="377">
        <f t="shared" si="13"/>
        <v>16584</v>
      </c>
      <c r="I17" s="377">
        <f t="shared" si="13"/>
        <v>5000</v>
      </c>
      <c r="J17" s="377">
        <f t="shared" si="13"/>
        <v>0</v>
      </c>
      <c r="K17" s="377">
        <f t="shared" si="13"/>
        <v>11584</v>
      </c>
      <c r="L17" s="377">
        <f t="shared" si="13"/>
        <v>0</v>
      </c>
      <c r="M17" s="377">
        <f t="shared" si="13"/>
        <v>0</v>
      </c>
      <c r="N17" s="377">
        <f t="shared" si="13"/>
        <v>0</v>
      </c>
      <c r="O17" s="377">
        <f t="shared" si="13"/>
        <v>2521</v>
      </c>
      <c r="P17" s="377">
        <f t="shared" si="13"/>
        <v>0</v>
      </c>
      <c r="Q17" s="377">
        <f t="shared" si="13"/>
        <v>22299</v>
      </c>
      <c r="R17" s="377">
        <f t="shared" si="13"/>
        <v>3745</v>
      </c>
      <c r="S17" s="377">
        <f t="shared" si="13"/>
        <v>0</v>
      </c>
      <c r="T17" s="377">
        <f t="shared" si="13"/>
        <v>24861</v>
      </c>
      <c r="U17" s="377">
        <f t="shared" si="13"/>
        <v>0</v>
      </c>
      <c r="V17" s="377">
        <f t="shared" si="13"/>
        <v>28606</v>
      </c>
      <c r="W17" s="377">
        <f t="shared" si="13"/>
        <v>-6307</v>
      </c>
      <c r="X17" s="377">
        <f t="shared" si="13"/>
        <v>35989</v>
      </c>
      <c r="Y17" s="388"/>
    </row>
    <row r="18" spans="1:25" s="356" customFormat="1" ht="34.5" customHeight="1">
      <c r="A18" s="324">
        <v>7</v>
      </c>
      <c r="B18" s="370" t="s">
        <v>39</v>
      </c>
      <c r="C18" s="370"/>
      <c r="D18" s="324">
        <v>8942</v>
      </c>
      <c r="E18" s="371"/>
      <c r="F18" s="372">
        <v>64</v>
      </c>
      <c r="G18" s="373">
        <f t="shared" si="8"/>
        <v>34877</v>
      </c>
      <c r="H18" s="373">
        <f t="shared" si="9"/>
        <v>34877</v>
      </c>
      <c r="I18" s="372">
        <v>2600</v>
      </c>
      <c r="J18" s="372"/>
      <c r="K18" s="385">
        <v>32277</v>
      </c>
      <c r="L18" s="372"/>
      <c r="M18" s="372"/>
      <c r="N18" s="372"/>
      <c r="O18" s="372"/>
      <c r="P18" s="372"/>
      <c r="Q18" s="377">
        <f t="shared" si="6"/>
        <v>34941</v>
      </c>
      <c r="R18" s="372">
        <f>25699+11303</f>
        <v>37002</v>
      </c>
      <c r="S18" s="372"/>
      <c r="T18" s="372">
        <f>5777</f>
        <v>5777</v>
      </c>
      <c r="U18" s="372"/>
      <c r="V18" s="377">
        <f t="shared" si="10"/>
        <v>42779</v>
      </c>
      <c r="W18" s="377">
        <f t="shared" si="11"/>
        <v>-7838</v>
      </c>
      <c r="X18" s="377">
        <f t="shared" si="12"/>
        <v>1104</v>
      </c>
      <c r="Y18" s="388"/>
    </row>
    <row r="19" spans="1:25" s="356" customFormat="1" ht="34.5" customHeight="1">
      <c r="A19" s="324">
        <v>8</v>
      </c>
      <c r="B19" s="378" t="s">
        <v>40</v>
      </c>
      <c r="C19" s="378"/>
      <c r="D19" s="324">
        <v>663</v>
      </c>
      <c r="E19" s="371"/>
      <c r="F19" s="372">
        <v>3</v>
      </c>
      <c r="G19" s="373">
        <f t="shared" si="8"/>
        <v>922</v>
      </c>
      <c r="H19" s="373">
        <f t="shared" si="9"/>
        <v>900</v>
      </c>
      <c r="I19" s="373">
        <v>900</v>
      </c>
      <c r="J19" s="372"/>
      <c r="K19" s="385"/>
      <c r="L19" s="372"/>
      <c r="M19" s="372">
        <v>22</v>
      </c>
      <c r="N19" s="372"/>
      <c r="O19" s="372"/>
      <c r="P19" s="372"/>
      <c r="Q19" s="377">
        <f t="shared" si="6"/>
        <v>925</v>
      </c>
      <c r="R19" s="372">
        <v>896</v>
      </c>
      <c r="S19" s="372"/>
      <c r="T19" s="372">
        <v>348</v>
      </c>
      <c r="U19" s="372"/>
      <c r="V19" s="377">
        <f t="shared" si="10"/>
        <v>1244</v>
      </c>
      <c r="W19" s="377">
        <f t="shared" si="11"/>
        <v>-319</v>
      </c>
      <c r="X19" s="377">
        <f t="shared" si="12"/>
        <v>344</v>
      </c>
      <c r="Y19" s="388"/>
    </row>
    <row r="20" spans="1:25" s="356" customFormat="1" ht="34.5" customHeight="1">
      <c r="A20" s="374"/>
      <c r="B20" s="209" t="s">
        <v>41</v>
      </c>
      <c r="C20" s="209"/>
      <c r="D20" s="377">
        <f aca="true" t="shared" si="14" ref="D20:X20">SUM(D18:D19)</f>
        <v>9605</v>
      </c>
      <c r="E20" s="377">
        <f t="shared" si="14"/>
        <v>0</v>
      </c>
      <c r="F20" s="377">
        <f t="shared" si="14"/>
        <v>67</v>
      </c>
      <c r="G20" s="377">
        <f t="shared" si="14"/>
        <v>35799</v>
      </c>
      <c r="H20" s="377">
        <f t="shared" si="14"/>
        <v>35777</v>
      </c>
      <c r="I20" s="377">
        <f t="shared" si="14"/>
        <v>3500</v>
      </c>
      <c r="J20" s="377">
        <f t="shared" si="14"/>
        <v>0</v>
      </c>
      <c r="K20" s="377">
        <f t="shared" si="14"/>
        <v>32277</v>
      </c>
      <c r="L20" s="377">
        <f t="shared" si="14"/>
        <v>0</v>
      </c>
      <c r="M20" s="377">
        <f t="shared" si="14"/>
        <v>22</v>
      </c>
      <c r="N20" s="377">
        <f t="shared" si="14"/>
        <v>0</v>
      </c>
      <c r="O20" s="377">
        <f t="shared" si="14"/>
        <v>0</v>
      </c>
      <c r="P20" s="377">
        <f t="shared" si="14"/>
        <v>0</v>
      </c>
      <c r="Q20" s="377">
        <f t="shared" si="14"/>
        <v>35866</v>
      </c>
      <c r="R20" s="377">
        <f t="shared" si="14"/>
        <v>37898</v>
      </c>
      <c r="S20" s="377">
        <f t="shared" si="14"/>
        <v>0</v>
      </c>
      <c r="T20" s="377">
        <f t="shared" si="14"/>
        <v>6125</v>
      </c>
      <c r="U20" s="377">
        <f t="shared" si="14"/>
        <v>0</v>
      </c>
      <c r="V20" s="377">
        <f t="shared" si="14"/>
        <v>44023</v>
      </c>
      <c r="W20" s="377">
        <f t="shared" si="14"/>
        <v>-8157</v>
      </c>
      <c r="X20" s="377">
        <f t="shared" si="14"/>
        <v>1448</v>
      </c>
      <c r="Y20" s="388"/>
    </row>
    <row r="21" spans="1:25" s="357" customFormat="1" ht="36" customHeight="1">
      <c r="A21" s="209" t="s">
        <v>42</v>
      </c>
      <c r="B21" s="209"/>
      <c r="C21" s="209"/>
      <c r="D21" s="377">
        <f aca="true" t="shared" si="15" ref="D21:X21">SUM(D14,D17,,D20)</f>
        <v>122011</v>
      </c>
      <c r="E21" s="379">
        <f t="shared" si="15"/>
        <v>48089</v>
      </c>
      <c r="F21" s="377">
        <f t="shared" si="15"/>
        <v>1602</v>
      </c>
      <c r="G21" s="377">
        <f t="shared" si="15"/>
        <v>116512</v>
      </c>
      <c r="H21" s="377">
        <f t="shared" si="15"/>
        <v>113960</v>
      </c>
      <c r="I21" s="377">
        <f t="shared" si="15"/>
        <v>40000</v>
      </c>
      <c r="J21" s="377">
        <f t="shared" si="15"/>
        <v>10100</v>
      </c>
      <c r="K21" s="377">
        <f t="shared" si="15"/>
        <v>63860</v>
      </c>
      <c r="L21" s="377">
        <f t="shared" si="15"/>
        <v>420</v>
      </c>
      <c r="M21" s="377">
        <f t="shared" si="15"/>
        <v>2132</v>
      </c>
      <c r="N21" s="377">
        <f t="shared" si="15"/>
        <v>2576</v>
      </c>
      <c r="O21" s="377">
        <f t="shared" si="15"/>
        <v>2521</v>
      </c>
      <c r="P21" s="377">
        <f t="shared" si="15"/>
        <v>6</v>
      </c>
      <c r="Q21" s="377">
        <f t="shared" si="15"/>
        <v>171306</v>
      </c>
      <c r="R21" s="377">
        <f t="shared" si="15"/>
        <v>149927</v>
      </c>
      <c r="S21" s="377">
        <f t="shared" si="15"/>
        <v>750</v>
      </c>
      <c r="T21" s="377">
        <f t="shared" si="15"/>
        <v>30986</v>
      </c>
      <c r="U21" s="377">
        <f t="shared" si="15"/>
        <v>4</v>
      </c>
      <c r="V21" s="377">
        <f t="shared" si="15"/>
        <v>181667</v>
      </c>
      <c r="W21" s="377">
        <f t="shared" si="15"/>
        <v>-10361</v>
      </c>
      <c r="X21" s="377">
        <f t="shared" si="15"/>
        <v>111650</v>
      </c>
      <c r="Y21" s="388"/>
    </row>
  </sheetData>
  <sheetProtection/>
  <mergeCells count="38">
    <mergeCell ref="V4:X4"/>
    <mergeCell ref="E5:Q5"/>
    <mergeCell ref="R5:V5"/>
    <mergeCell ref="G6:M6"/>
    <mergeCell ref="H7:K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1:C21"/>
    <mergeCell ref="A5:A8"/>
    <mergeCell ref="D5:D8"/>
    <mergeCell ref="E6:E8"/>
    <mergeCell ref="F6:F8"/>
    <mergeCell ref="G7:G8"/>
    <mergeCell ref="L7:L8"/>
    <mergeCell ref="M7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5:W8"/>
    <mergeCell ref="X5:X8"/>
    <mergeCell ref="B5:C8"/>
    <mergeCell ref="A1:X3"/>
  </mergeCells>
  <printOptions horizontalCentered="1"/>
  <pageMargins left="0.5548611111111111" right="0.5548611111111111" top="1" bottom="1" header="0.5" footer="0.5"/>
  <pageSetup horizontalDpi="600" verticalDpi="600" orientation="landscape" paperSize="9" scale="4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 topLeftCell="A1">
      <selection activeCell="C17" sqref="C17"/>
    </sheetView>
  </sheetViews>
  <sheetFormatPr defaultColWidth="9.00390625" defaultRowHeight="14.25"/>
  <cols>
    <col min="1" max="1" width="36.375" style="341" customWidth="1"/>
    <col min="2" max="2" width="19.375" style="341" customWidth="1"/>
    <col min="3" max="3" width="38.625" style="341" customWidth="1"/>
    <col min="4" max="4" width="18.125" style="341" customWidth="1"/>
    <col min="5" max="16384" width="9.00390625" style="341" customWidth="1"/>
  </cols>
  <sheetData>
    <row r="1" spans="1:4" ht="25.5">
      <c r="A1" s="61" t="s">
        <v>43</v>
      </c>
      <c r="B1" s="61"/>
      <c r="C1" s="61"/>
      <c r="D1" s="61"/>
    </row>
    <row r="2" spans="1:4" ht="25.5">
      <c r="A2" s="342"/>
      <c r="B2" s="342"/>
      <c r="C2" s="342"/>
      <c r="D2" s="343" t="s">
        <v>3</v>
      </c>
    </row>
    <row r="3" spans="1:4" s="338" customFormat="1" ht="21">
      <c r="A3" s="344" t="s">
        <v>44</v>
      </c>
      <c r="B3" s="344" t="s">
        <v>45</v>
      </c>
      <c r="C3" s="344" t="s">
        <v>46</v>
      </c>
      <c r="D3" s="344" t="s">
        <v>45</v>
      </c>
    </row>
    <row r="4" spans="1:4" s="339" customFormat="1" ht="21">
      <c r="A4" s="345" t="s">
        <v>47</v>
      </c>
      <c r="B4" s="346">
        <f>'基金预算统计表'!D19</f>
        <v>111650</v>
      </c>
      <c r="C4" s="347" t="s">
        <v>48</v>
      </c>
      <c r="D4" s="346">
        <f>SUM(D5:D9)</f>
        <v>176717</v>
      </c>
    </row>
    <row r="5" spans="1:6" s="339" customFormat="1" ht="21">
      <c r="A5" s="345" t="s">
        <v>49</v>
      </c>
      <c r="B5" s="346">
        <f>SUM(B6:B12)</f>
        <v>167999</v>
      </c>
      <c r="C5" s="348" t="s">
        <v>50</v>
      </c>
      <c r="D5" s="349">
        <f>'基金预算统计表'!L19</f>
        <v>143952</v>
      </c>
      <c r="F5"/>
    </row>
    <row r="6" spans="1:4" s="339" customFormat="1" ht="21">
      <c r="A6" s="350" t="s">
        <v>51</v>
      </c>
      <c r="B6" s="349">
        <f>'基金预算统计表'!E19</f>
        <v>60831</v>
      </c>
      <c r="C6" s="351" t="s">
        <v>52</v>
      </c>
      <c r="D6" s="349">
        <f>'基金预算统计表'!M19</f>
        <v>730</v>
      </c>
    </row>
    <row r="7" spans="1:4" s="339" customFormat="1" ht="21">
      <c r="A7" s="350" t="s">
        <v>53</v>
      </c>
      <c r="B7" s="349">
        <f>'基金预算统计表'!F19</f>
        <v>1162</v>
      </c>
      <c r="C7" s="351" t="s">
        <v>54</v>
      </c>
      <c r="D7" s="349"/>
    </row>
    <row r="8" spans="1:4" s="339" customFormat="1" ht="21">
      <c r="A8" s="348" t="s">
        <v>55</v>
      </c>
      <c r="B8" s="349">
        <f>'基金预算统计表'!G19</f>
        <v>104057</v>
      </c>
      <c r="C8" s="351" t="s">
        <v>56</v>
      </c>
      <c r="D8" s="349">
        <f>'基金预算统计表'!N19</f>
        <v>26435</v>
      </c>
    </row>
    <row r="9" spans="1:4" s="339" customFormat="1" ht="21">
      <c r="A9" s="350" t="s">
        <v>57</v>
      </c>
      <c r="B9" s="349">
        <f>'基金预算统计表'!H19</f>
        <v>1850</v>
      </c>
      <c r="C9" s="351" t="s">
        <v>58</v>
      </c>
      <c r="D9" s="349">
        <f>'基金预算统计表'!O19</f>
        <v>5600</v>
      </c>
    </row>
    <row r="10" spans="1:4" s="339" customFormat="1" ht="21">
      <c r="A10" s="350" t="s">
        <v>59</v>
      </c>
      <c r="B10" s="349">
        <f>'基金预算统计表'!I19</f>
        <v>0</v>
      </c>
      <c r="C10" s="347"/>
      <c r="D10" s="349"/>
    </row>
    <row r="11" spans="1:4" s="339" customFormat="1" ht="21">
      <c r="A11" s="350" t="s">
        <v>60</v>
      </c>
      <c r="B11" s="349"/>
      <c r="C11" s="347" t="s">
        <v>61</v>
      </c>
      <c r="D11" s="346">
        <f>B5-D4</f>
        <v>-8718</v>
      </c>
    </row>
    <row r="12" spans="1:4" s="339" customFormat="1" ht="21">
      <c r="A12" s="352" t="s">
        <v>62</v>
      </c>
      <c r="B12" s="349">
        <f>'基金预算统计表'!J19</f>
        <v>99</v>
      </c>
      <c r="C12" s="347" t="s">
        <v>63</v>
      </c>
      <c r="D12" s="346">
        <f>B4+B5-D4</f>
        <v>102932</v>
      </c>
    </row>
    <row r="13" spans="1:4" s="339" customFormat="1" ht="21">
      <c r="A13" s="353" t="s">
        <v>22</v>
      </c>
      <c r="B13" s="346">
        <f>SUM(B4,B5)</f>
        <v>279649</v>
      </c>
      <c r="C13" s="354" t="s">
        <v>22</v>
      </c>
      <c r="D13" s="346">
        <f>SUM(D4,D12)</f>
        <v>279649</v>
      </c>
    </row>
    <row r="14" spans="1:4" s="339" customFormat="1" ht="21">
      <c r="A14" s="355"/>
      <c r="B14" s="355"/>
      <c r="C14" s="355"/>
      <c r="D14" s="355"/>
    </row>
    <row r="15" s="340" customFormat="1" ht="18" customHeight="1"/>
    <row r="16" ht="18" customHeight="1"/>
    <row r="17" ht="16.5" customHeight="1"/>
  </sheetData>
  <sheetProtection password="CF7A" sheet="1" formatCells="0" formatColumns="0" formatRows="0" insertColumns="0" insertRows="0"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Zeros="0" zoomScale="75" zoomScaleNormal="75" workbookViewId="0" topLeftCell="A1">
      <selection activeCell="Q17" sqref="Q17"/>
    </sheetView>
  </sheetViews>
  <sheetFormatPr defaultColWidth="9.00390625" defaultRowHeight="14.25"/>
  <cols>
    <col min="1" max="1" width="4.125" style="58" customWidth="1"/>
    <col min="2" max="2" width="7.125" style="58" customWidth="1"/>
    <col min="3" max="3" width="38.125" style="58" customWidth="1"/>
    <col min="4" max="4" width="12.00390625" style="58" bestFit="1" customWidth="1"/>
    <col min="5" max="5" width="12.875" style="58" customWidth="1"/>
    <col min="6" max="6" width="9.625" style="58" customWidth="1"/>
    <col min="7" max="7" width="11.75390625" style="58" customWidth="1"/>
    <col min="8" max="8" width="10.75390625" style="58" customWidth="1"/>
    <col min="9" max="9" width="12.50390625" style="58" customWidth="1"/>
    <col min="10" max="10" width="10.75390625" style="58" customWidth="1"/>
    <col min="11" max="11" width="14.25390625" style="58" customWidth="1"/>
    <col min="12" max="12" width="12.875" style="58" customWidth="1"/>
    <col min="13" max="13" width="9.875" style="58" customWidth="1"/>
    <col min="14" max="14" width="9.50390625" style="58" customWidth="1"/>
    <col min="15" max="15" width="10.625" style="58" customWidth="1"/>
    <col min="16" max="16" width="13.875" style="316" customWidth="1"/>
    <col min="17" max="17" width="11.125" style="316" customWidth="1"/>
    <col min="18" max="18" width="11.50390625" style="58" customWidth="1"/>
    <col min="19" max="19" width="14.625" style="244" customWidth="1"/>
    <col min="20" max="16384" width="9.00390625" style="58" customWidth="1"/>
  </cols>
  <sheetData>
    <row r="1" spans="1:18" ht="31.5" customHeight="1">
      <c r="A1" s="291" t="s">
        <v>64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1:18" ht="31.5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</row>
    <row r="3" spans="1:19" s="314" customFormat="1" ht="31.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332"/>
    </row>
    <row r="4" spans="1:19" s="314" customFormat="1" ht="31.5" customHeight="1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330" t="s">
        <v>3</v>
      </c>
      <c r="Q4" s="330"/>
      <c r="R4" s="330"/>
      <c r="S4" s="332"/>
    </row>
    <row r="5" spans="1:19" s="223" customFormat="1" ht="40.5" customHeight="1">
      <c r="A5" s="181"/>
      <c r="B5" s="181" t="s">
        <v>4</v>
      </c>
      <c r="C5" s="181"/>
      <c r="D5" s="317" t="s">
        <v>5</v>
      </c>
      <c r="E5" s="181" t="s">
        <v>6</v>
      </c>
      <c r="F5" s="293"/>
      <c r="G5" s="181"/>
      <c r="H5" s="181"/>
      <c r="I5" s="181"/>
      <c r="J5" s="181"/>
      <c r="K5" s="181"/>
      <c r="L5" s="181" t="s">
        <v>7</v>
      </c>
      <c r="M5" s="181"/>
      <c r="N5" s="181"/>
      <c r="O5" s="181"/>
      <c r="P5" s="181"/>
      <c r="Q5" s="294" t="s">
        <v>8</v>
      </c>
      <c r="R5" s="294" t="s">
        <v>9</v>
      </c>
      <c r="S5" s="333"/>
    </row>
    <row r="6" spans="1:19" s="223" customFormat="1" ht="65.25" customHeight="1">
      <c r="A6" s="181"/>
      <c r="B6" s="181"/>
      <c r="C6" s="181"/>
      <c r="D6" s="318"/>
      <c r="E6" s="319" t="s">
        <v>10</v>
      </c>
      <c r="F6" s="319" t="s">
        <v>11</v>
      </c>
      <c r="G6" s="319" t="s">
        <v>12</v>
      </c>
      <c r="H6" s="319" t="s">
        <v>13</v>
      </c>
      <c r="I6" s="331" t="s">
        <v>14</v>
      </c>
      <c r="J6" s="331" t="s">
        <v>15</v>
      </c>
      <c r="K6" s="319" t="s">
        <v>16</v>
      </c>
      <c r="L6" s="319" t="s">
        <v>17</v>
      </c>
      <c r="M6" s="319" t="s">
        <v>18</v>
      </c>
      <c r="N6" s="319" t="s">
        <v>19</v>
      </c>
      <c r="O6" s="319" t="s">
        <v>20</v>
      </c>
      <c r="P6" s="319" t="s">
        <v>21</v>
      </c>
      <c r="Q6" s="294"/>
      <c r="R6" s="294"/>
      <c r="S6" s="333"/>
    </row>
    <row r="7" spans="1:19" s="314" customFormat="1" ht="34.5" customHeight="1">
      <c r="A7" s="320">
        <v>1</v>
      </c>
      <c r="B7" s="296" t="s">
        <v>30</v>
      </c>
      <c r="C7" s="297"/>
      <c r="D7" s="321">
        <f>'城乡居保'!B4</f>
        <v>12587</v>
      </c>
      <c r="E7" s="322">
        <f>'城乡居保'!B6</f>
        <v>2700</v>
      </c>
      <c r="F7" s="322">
        <f>'城乡居保'!B10</f>
        <v>130</v>
      </c>
      <c r="G7" s="322">
        <f>'城乡居保'!B11</f>
        <v>21100</v>
      </c>
      <c r="H7" s="322">
        <f>'城乡居保'!B13</f>
        <v>0</v>
      </c>
      <c r="I7" s="323"/>
      <c r="J7" s="323">
        <f>'城乡居保'!B16</f>
        <v>99</v>
      </c>
      <c r="K7" s="321">
        <f>SUM(E7:J7)</f>
        <v>24029</v>
      </c>
      <c r="L7" s="322">
        <f>'城乡居保'!E5</f>
        <v>23982</v>
      </c>
      <c r="M7" s="323">
        <f>'城乡居保'!E7</f>
        <v>0</v>
      </c>
      <c r="N7" s="323"/>
      <c r="O7" s="323"/>
      <c r="P7" s="321">
        <f>SUM(L7:O7)</f>
        <v>23982</v>
      </c>
      <c r="Q7" s="321">
        <f aca="true" t="shared" si="0" ref="Q7:Q14">K7-P7</f>
        <v>47</v>
      </c>
      <c r="R7" s="321">
        <f>Q7+D7</f>
        <v>12634</v>
      </c>
      <c r="S7" s="334">
        <f>R7-'城乡居保'!E16</f>
        <v>0</v>
      </c>
    </row>
    <row r="8" spans="1:19" s="314" customFormat="1" ht="34.5" customHeight="1">
      <c r="A8" s="320">
        <v>2</v>
      </c>
      <c r="B8" s="296" t="s">
        <v>65</v>
      </c>
      <c r="C8" s="297"/>
      <c r="D8" s="321">
        <f>'被征地养老'!B4</f>
        <v>5568</v>
      </c>
      <c r="E8" s="322">
        <f>'被征地养老'!B11</f>
        <v>0</v>
      </c>
      <c r="F8" s="322">
        <f>'被征地养老'!B12</f>
        <v>70</v>
      </c>
      <c r="G8" s="322">
        <f>'被征地养老'!B13</f>
        <v>17500</v>
      </c>
      <c r="H8" s="323"/>
      <c r="I8" s="323"/>
      <c r="J8" s="323"/>
      <c r="K8" s="321">
        <f>SUM(E8:J8)</f>
        <v>17570</v>
      </c>
      <c r="L8" s="322">
        <f>'被征地养老'!E5</f>
        <v>17472</v>
      </c>
      <c r="M8" s="323"/>
      <c r="N8" s="323"/>
      <c r="O8" s="323"/>
      <c r="P8" s="321">
        <f>SUM(L8:O8)</f>
        <v>17472</v>
      </c>
      <c r="Q8" s="321">
        <f t="shared" si="0"/>
        <v>98</v>
      </c>
      <c r="R8" s="321">
        <f>Q8+D8</f>
        <v>5666</v>
      </c>
      <c r="S8" s="334">
        <f>R8-'被征地养老'!E17</f>
        <v>0</v>
      </c>
    </row>
    <row r="9" spans="1:19" s="314" customFormat="1" ht="34.5" customHeight="1">
      <c r="A9" s="320">
        <v>3</v>
      </c>
      <c r="B9" s="296" t="s">
        <v>66</v>
      </c>
      <c r="C9" s="297"/>
      <c r="D9" s="321">
        <f>'1123被征地'!B4</f>
        <v>22573</v>
      </c>
      <c r="E9" s="322">
        <f>'1123被征地'!B12</f>
        <v>2600</v>
      </c>
      <c r="F9" s="322">
        <f>'1123被征地'!B13</f>
        <v>400</v>
      </c>
      <c r="G9" s="322">
        <f>'被征地养老'!B14</f>
        <v>0</v>
      </c>
      <c r="H9" s="323"/>
      <c r="I9" s="323"/>
      <c r="J9" s="323"/>
      <c r="K9" s="321">
        <f>SUM(E9:J9)</f>
        <v>3000</v>
      </c>
      <c r="L9" s="322">
        <f>'1123被征地'!E5</f>
        <v>7868</v>
      </c>
      <c r="M9" s="323"/>
      <c r="N9" s="323"/>
      <c r="O9" s="323"/>
      <c r="P9" s="321">
        <f>SUM(L9:O9)</f>
        <v>7868</v>
      </c>
      <c r="Q9" s="321">
        <f t="shared" si="0"/>
        <v>-4868</v>
      </c>
      <c r="R9" s="321">
        <f>Q9+D9</f>
        <v>17705</v>
      </c>
      <c r="S9" s="334">
        <f>R9-'1123被征地'!E18</f>
        <v>0</v>
      </c>
    </row>
    <row r="10" spans="1:19" s="314" customFormat="1" ht="34.5" customHeight="1">
      <c r="A10" s="320">
        <v>4</v>
      </c>
      <c r="B10" s="296" t="s">
        <v>33</v>
      </c>
      <c r="C10" s="297"/>
      <c r="D10" s="321">
        <f>'机关事业养老'!B4</f>
        <v>22147</v>
      </c>
      <c r="E10" s="322">
        <f>'机关事业养老'!B$6</f>
        <v>52644</v>
      </c>
      <c r="F10" s="322">
        <f>'机关事业养老'!B13</f>
        <v>180</v>
      </c>
      <c r="G10" s="322">
        <f>'机关事业养老'!B14</f>
        <v>10000</v>
      </c>
      <c r="H10" s="322">
        <f>'机关事业养老'!B15</f>
        <v>1850</v>
      </c>
      <c r="I10" s="322"/>
      <c r="J10" s="323">
        <f>'机关事业养老'!B18</f>
        <v>0</v>
      </c>
      <c r="K10" s="321">
        <f>SUM(E10:J10)</f>
        <v>64674</v>
      </c>
      <c r="L10" s="322">
        <f>'机关事业养老'!E5</f>
        <v>63378</v>
      </c>
      <c r="M10" s="322">
        <f>'机关事业养老'!E13</f>
        <v>675</v>
      </c>
      <c r="N10" s="323"/>
      <c r="O10" s="322">
        <f>'机关事业养老'!E16</f>
        <v>0</v>
      </c>
      <c r="P10" s="321">
        <f>SUM(L10:O10)</f>
        <v>64053</v>
      </c>
      <c r="Q10" s="321">
        <f t="shared" si="0"/>
        <v>621</v>
      </c>
      <c r="R10" s="321">
        <f>Q10+D10</f>
        <v>22768</v>
      </c>
      <c r="S10" s="334">
        <f>R10-'机关事业养老'!E18</f>
        <v>0</v>
      </c>
    </row>
    <row r="11" spans="1:19" s="314" customFormat="1" ht="34.5" customHeight="1">
      <c r="A11" s="320">
        <v>5</v>
      </c>
      <c r="B11" s="296" t="s">
        <v>67</v>
      </c>
      <c r="C11" s="297"/>
      <c r="D11" s="321">
        <f>'事业养老'!B4</f>
        <v>11338</v>
      </c>
      <c r="E11" s="322">
        <f>'事业养老'!B6</f>
        <v>137</v>
      </c>
      <c r="F11" s="322">
        <f>'事业养老'!B13</f>
        <v>120</v>
      </c>
      <c r="G11" s="322">
        <f>'事业养老'!B14</f>
        <v>0</v>
      </c>
      <c r="H11" s="323"/>
      <c r="I11" s="323"/>
      <c r="J11" s="323"/>
      <c r="K11" s="321">
        <f>SUM(E11:J11)</f>
        <v>257</v>
      </c>
      <c r="L11" s="322">
        <f>'事业养老'!E5</f>
        <v>1132</v>
      </c>
      <c r="M11" s="323">
        <f>'事业养老'!E13</f>
        <v>55</v>
      </c>
      <c r="N11" s="323"/>
      <c r="O11" s="323"/>
      <c r="P11" s="321">
        <f>SUM(L11:O11)</f>
        <v>1187</v>
      </c>
      <c r="Q11" s="321">
        <f t="shared" si="0"/>
        <v>-930</v>
      </c>
      <c r="R11" s="321">
        <f>Q11+D11</f>
        <v>10408</v>
      </c>
      <c r="S11" s="334">
        <f>R11-'事业养老'!E18</f>
        <v>0</v>
      </c>
    </row>
    <row r="12" spans="1:19" s="314" customFormat="1" ht="34.5" customHeight="1">
      <c r="A12" s="185"/>
      <c r="B12" s="224" t="s">
        <v>35</v>
      </c>
      <c r="C12" s="303"/>
      <c r="D12" s="321">
        <f>SUM(D7:D11)</f>
        <v>74213</v>
      </c>
      <c r="E12" s="321">
        <f aca="true" t="shared" si="1" ref="E12:R12">SUM(E7:E11)</f>
        <v>58081</v>
      </c>
      <c r="F12" s="321">
        <f t="shared" si="1"/>
        <v>900</v>
      </c>
      <c r="G12" s="321">
        <f t="shared" si="1"/>
        <v>48600</v>
      </c>
      <c r="H12" s="321">
        <f t="shared" si="1"/>
        <v>1850</v>
      </c>
      <c r="I12" s="321">
        <f t="shared" si="1"/>
        <v>0</v>
      </c>
      <c r="J12" s="321">
        <f t="shared" si="1"/>
        <v>99</v>
      </c>
      <c r="K12" s="321">
        <f t="shared" si="1"/>
        <v>109530</v>
      </c>
      <c r="L12" s="321">
        <f t="shared" si="1"/>
        <v>113832</v>
      </c>
      <c r="M12" s="321">
        <f t="shared" si="1"/>
        <v>730</v>
      </c>
      <c r="N12" s="321">
        <f t="shared" si="1"/>
        <v>0</v>
      </c>
      <c r="O12" s="321">
        <f t="shared" si="1"/>
        <v>0</v>
      </c>
      <c r="P12" s="321">
        <f t="shared" si="1"/>
        <v>114562</v>
      </c>
      <c r="Q12" s="321">
        <f t="shared" si="1"/>
        <v>-5032</v>
      </c>
      <c r="R12" s="321">
        <f t="shared" si="1"/>
        <v>69181</v>
      </c>
      <c r="S12" s="335"/>
    </row>
    <row r="13" spans="1:19" s="314" customFormat="1" ht="34.5" customHeight="1">
      <c r="A13" s="320">
        <v>6</v>
      </c>
      <c r="B13" s="296" t="s">
        <v>36</v>
      </c>
      <c r="C13" s="297"/>
      <c r="D13" s="321">
        <f>'城乡居民'!B5</f>
        <v>8526</v>
      </c>
      <c r="E13" s="322">
        <f>'城乡居民'!B7</f>
        <v>0</v>
      </c>
      <c r="F13" s="322">
        <f>'城乡居民'!B8</f>
        <v>27</v>
      </c>
      <c r="G13" s="322">
        <f>'城乡居民'!B9</f>
        <v>14577</v>
      </c>
      <c r="H13" s="323"/>
      <c r="I13" s="322">
        <f>'城乡居民'!B17</f>
        <v>0</v>
      </c>
      <c r="J13" s="323">
        <v>0</v>
      </c>
      <c r="K13" s="321">
        <f>SUM(E13:J13)</f>
        <v>14604</v>
      </c>
      <c r="L13" s="322">
        <f>'城乡居民'!E6</f>
        <v>0</v>
      </c>
      <c r="M13" s="323"/>
      <c r="N13" s="322">
        <f>'城乡居民'!E14</f>
        <v>14604</v>
      </c>
      <c r="O13" s="322">
        <f>'城乡居民'!E15</f>
        <v>5600</v>
      </c>
      <c r="P13" s="321">
        <f>SUM(L13:O13)</f>
        <v>20204</v>
      </c>
      <c r="Q13" s="321">
        <f t="shared" si="0"/>
        <v>-5600</v>
      </c>
      <c r="R13" s="321">
        <f>Q13+D13</f>
        <v>2926</v>
      </c>
      <c r="S13" s="334">
        <f>R13-'城乡居民'!E19</f>
        <v>0</v>
      </c>
    </row>
    <row r="14" spans="1:19" s="314" customFormat="1" ht="34.5" customHeight="1">
      <c r="A14" s="320">
        <v>7</v>
      </c>
      <c r="B14" s="296" t="s">
        <v>37</v>
      </c>
      <c r="C14" s="297"/>
      <c r="D14" s="321">
        <f>'公补金'!B4</f>
        <v>27463</v>
      </c>
      <c r="E14" s="322">
        <f>'公补金'!B6</f>
        <v>2750</v>
      </c>
      <c r="F14" s="322">
        <f>'公补金'!B11</f>
        <v>235</v>
      </c>
      <c r="G14" s="323"/>
      <c r="H14" s="323"/>
      <c r="I14" s="323"/>
      <c r="J14" s="322"/>
      <c r="K14" s="321">
        <f>SUM(E14:J14)</f>
        <v>2985</v>
      </c>
      <c r="L14" s="322">
        <f>'公补金'!E4</f>
        <v>1260</v>
      </c>
      <c r="M14" s="323"/>
      <c r="N14" s="322">
        <f>'公补金'!E12</f>
        <v>0</v>
      </c>
      <c r="O14" s="323"/>
      <c r="P14" s="321">
        <f>SUM(L14:O14)</f>
        <v>1260</v>
      </c>
      <c r="Q14" s="321">
        <f t="shared" si="0"/>
        <v>1725</v>
      </c>
      <c r="R14" s="321">
        <f>Q14+D14</f>
        <v>29188</v>
      </c>
      <c r="S14" s="334">
        <f>R14-'公补金'!E16</f>
        <v>0</v>
      </c>
    </row>
    <row r="15" spans="1:19" s="314" customFormat="1" ht="34.5" customHeight="1">
      <c r="A15" s="185"/>
      <c r="B15" s="224" t="s">
        <v>38</v>
      </c>
      <c r="C15" s="303"/>
      <c r="D15" s="321">
        <f>SUM(D13:D14)</f>
        <v>35989</v>
      </c>
      <c r="E15" s="321">
        <f aca="true" t="shared" si="2" ref="E15:R15">SUM(E13:E14)</f>
        <v>2750</v>
      </c>
      <c r="F15" s="321">
        <f t="shared" si="2"/>
        <v>262</v>
      </c>
      <c r="G15" s="321">
        <f t="shared" si="2"/>
        <v>14577</v>
      </c>
      <c r="H15" s="321">
        <f t="shared" si="2"/>
        <v>0</v>
      </c>
      <c r="I15" s="321">
        <f t="shared" si="2"/>
        <v>0</v>
      </c>
      <c r="J15" s="321">
        <f t="shared" si="2"/>
        <v>0</v>
      </c>
      <c r="K15" s="321">
        <f t="shared" si="2"/>
        <v>17589</v>
      </c>
      <c r="L15" s="321">
        <f t="shared" si="2"/>
        <v>1260</v>
      </c>
      <c r="M15" s="321">
        <f t="shared" si="2"/>
        <v>0</v>
      </c>
      <c r="N15" s="321">
        <f t="shared" si="2"/>
        <v>14604</v>
      </c>
      <c r="O15" s="321">
        <f t="shared" si="2"/>
        <v>5600</v>
      </c>
      <c r="P15" s="321">
        <f t="shared" si="2"/>
        <v>21464</v>
      </c>
      <c r="Q15" s="321">
        <f t="shared" si="2"/>
        <v>-3875</v>
      </c>
      <c r="R15" s="321">
        <f t="shared" si="2"/>
        <v>32114</v>
      </c>
      <c r="S15" s="335"/>
    </row>
    <row r="16" spans="1:19" s="315" customFormat="1" ht="34.5" customHeight="1">
      <c r="A16" s="324">
        <v>8</v>
      </c>
      <c r="B16" s="325" t="s">
        <v>39</v>
      </c>
      <c r="C16" s="326"/>
      <c r="D16" s="327">
        <f>'其他养老专项'!B5</f>
        <v>1104</v>
      </c>
      <c r="E16" s="328"/>
      <c r="F16" s="328">
        <f>'其他养老专项'!B8</f>
        <v>0</v>
      </c>
      <c r="G16" s="329">
        <f>'其他养老专项'!B9</f>
        <v>40000</v>
      </c>
      <c r="H16" s="328"/>
      <c r="I16" s="328"/>
      <c r="J16" s="328"/>
      <c r="K16" s="327">
        <f>SUM(E16:J16)</f>
        <v>40000</v>
      </c>
      <c r="L16" s="329">
        <f>'其他养老专项'!E6</f>
        <v>27815</v>
      </c>
      <c r="M16" s="328"/>
      <c r="N16" s="328">
        <f>'其他养老专项'!E18</f>
        <v>11831</v>
      </c>
      <c r="O16" s="328"/>
      <c r="P16" s="327">
        <f>SUM(L16:O16)</f>
        <v>39646</v>
      </c>
      <c r="Q16" s="327">
        <f>K16-P16</f>
        <v>354</v>
      </c>
      <c r="R16" s="327">
        <f>Q16+D16</f>
        <v>1458</v>
      </c>
      <c r="S16" s="336">
        <f>R16-'其他养老专项'!E21</f>
        <v>0</v>
      </c>
    </row>
    <row r="17" spans="1:19" s="314" customFormat="1" ht="34.5" customHeight="1">
      <c r="A17" s="320">
        <v>9</v>
      </c>
      <c r="B17" s="300" t="s">
        <v>40</v>
      </c>
      <c r="C17" s="301"/>
      <c r="D17" s="321">
        <f>'其他医疗专项'!B5</f>
        <v>344</v>
      </c>
      <c r="E17" s="323"/>
      <c r="F17" s="322">
        <f>'其他医疗专项'!B7</f>
        <v>0</v>
      </c>
      <c r="G17" s="322">
        <f>'其他医疗专项'!B9</f>
        <v>880</v>
      </c>
      <c r="H17" s="323"/>
      <c r="I17" s="323"/>
      <c r="J17" s="323"/>
      <c r="K17" s="321">
        <f>SUM(E17:J17)</f>
        <v>880</v>
      </c>
      <c r="L17" s="322">
        <f>'其他医疗专项'!E5</f>
        <v>1045</v>
      </c>
      <c r="M17" s="323"/>
      <c r="N17" s="323"/>
      <c r="O17" s="323"/>
      <c r="P17" s="321">
        <f>SUM(L17:O17)</f>
        <v>1045</v>
      </c>
      <c r="Q17" s="321">
        <f>K17-P17</f>
        <v>-165</v>
      </c>
      <c r="R17" s="321">
        <f>Q17+D17</f>
        <v>179</v>
      </c>
      <c r="S17" s="334">
        <f>R17-'其他医疗专项'!E18</f>
        <v>0</v>
      </c>
    </row>
    <row r="18" spans="1:19" s="314" customFormat="1" ht="34.5" customHeight="1">
      <c r="A18" s="185"/>
      <c r="B18" s="181" t="s">
        <v>41</v>
      </c>
      <c r="C18" s="181"/>
      <c r="D18" s="321">
        <f>SUM(D16:D17)</f>
        <v>1448</v>
      </c>
      <c r="E18" s="321">
        <f>SUM(E16:E17)</f>
        <v>0</v>
      </c>
      <c r="F18" s="321">
        <f>SUM(F16:F17)</f>
        <v>0</v>
      </c>
      <c r="G18" s="321">
        <f>SUM(G16:G17)</f>
        <v>40880</v>
      </c>
      <c r="H18" s="321">
        <f>SUM(H16:H17)</f>
        <v>0</v>
      </c>
      <c r="I18" s="321"/>
      <c r="J18" s="321">
        <f aca="true" t="shared" si="3" ref="J18:R18">SUM(J16:J17)</f>
        <v>0</v>
      </c>
      <c r="K18" s="321">
        <f t="shared" si="3"/>
        <v>40880</v>
      </c>
      <c r="L18" s="321">
        <f t="shared" si="3"/>
        <v>28860</v>
      </c>
      <c r="M18" s="321">
        <f t="shared" si="3"/>
        <v>0</v>
      </c>
      <c r="N18" s="321">
        <f t="shared" si="3"/>
        <v>11831</v>
      </c>
      <c r="O18" s="321">
        <f t="shared" si="3"/>
        <v>0</v>
      </c>
      <c r="P18" s="321">
        <f t="shared" si="3"/>
        <v>40691</v>
      </c>
      <c r="Q18" s="321">
        <f t="shared" si="3"/>
        <v>189</v>
      </c>
      <c r="R18" s="321">
        <f t="shared" si="3"/>
        <v>1637</v>
      </c>
      <c r="S18" s="332"/>
    </row>
    <row r="19" spans="1:19" s="223" customFormat="1" ht="36" customHeight="1">
      <c r="A19" s="224" t="s">
        <v>42</v>
      </c>
      <c r="B19" s="302"/>
      <c r="C19" s="303"/>
      <c r="D19" s="321">
        <f aca="true" t="shared" si="4" ref="D19:R19">SUM(D12,D15,,D18)</f>
        <v>111650</v>
      </c>
      <c r="E19" s="321">
        <f t="shared" si="4"/>
        <v>60831</v>
      </c>
      <c r="F19" s="321">
        <f t="shared" si="4"/>
        <v>1162</v>
      </c>
      <c r="G19" s="321">
        <f t="shared" si="4"/>
        <v>104057</v>
      </c>
      <c r="H19" s="321">
        <f t="shared" si="4"/>
        <v>1850</v>
      </c>
      <c r="I19" s="321">
        <f t="shared" si="4"/>
        <v>0</v>
      </c>
      <c r="J19" s="321">
        <f t="shared" si="4"/>
        <v>99</v>
      </c>
      <c r="K19" s="321">
        <f t="shared" si="4"/>
        <v>167999</v>
      </c>
      <c r="L19" s="321">
        <f t="shared" si="4"/>
        <v>143952</v>
      </c>
      <c r="M19" s="321">
        <f t="shared" si="4"/>
        <v>730</v>
      </c>
      <c r="N19" s="321">
        <f t="shared" si="4"/>
        <v>26435</v>
      </c>
      <c r="O19" s="321">
        <f t="shared" si="4"/>
        <v>5600</v>
      </c>
      <c r="P19" s="321">
        <f t="shared" si="4"/>
        <v>176717</v>
      </c>
      <c r="Q19" s="321">
        <f t="shared" si="4"/>
        <v>-8718</v>
      </c>
      <c r="R19" s="321">
        <f t="shared" si="4"/>
        <v>102932</v>
      </c>
      <c r="S19" s="337">
        <f>'汇总表'!D12-'基金预算统计表'!R19</f>
        <v>0</v>
      </c>
    </row>
  </sheetData>
  <sheetProtection formatCells="0" formatColumns="0" formatRows="0" insertColumns="0" insertRows="0"/>
  <mergeCells count="22">
    <mergeCell ref="P4:R4"/>
    <mergeCell ref="E5:K5"/>
    <mergeCell ref="L5:P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9:C19"/>
    <mergeCell ref="A5:A6"/>
    <mergeCell ref="D5:D6"/>
    <mergeCell ref="Q5:Q6"/>
    <mergeCell ref="R5:R6"/>
    <mergeCell ref="A1:R3"/>
    <mergeCell ref="B5:C6"/>
  </mergeCells>
  <printOptions/>
  <pageMargins left="0.7" right="0.7" top="0.75" bottom="0.75" header="0.3" footer="0.3"/>
  <pageSetup fitToHeight="1" fitToWidth="1" horizontalDpi="600" verticalDpi="600" orientation="landscape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Zeros="0" workbookViewId="0" topLeftCell="A4">
      <selection activeCell="J7" sqref="J7"/>
    </sheetView>
  </sheetViews>
  <sheetFormatPr defaultColWidth="9.00390625" defaultRowHeight="14.25"/>
  <cols>
    <col min="1" max="1" width="7.25390625" style="288" bestFit="1" customWidth="1"/>
    <col min="2" max="2" width="9.25390625" style="288" customWidth="1"/>
    <col min="3" max="3" width="34.875" style="288" customWidth="1"/>
    <col min="4" max="4" width="15.00390625" style="289" customWidth="1"/>
    <col min="5" max="5" width="12.875" style="289" customWidth="1"/>
    <col min="6" max="6" width="13.125" style="289" customWidth="1"/>
    <col min="7" max="7" width="11.75390625" style="289" customWidth="1"/>
    <col min="8" max="10" width="12.375" style="288" customWidth="1"/>
    <col min="11" max="11" width="15.25390625" style="288" customWidth="1"/>
    <col min="12" max="12" width="11.50390625" style="290" bestFit="1" customWidth="1"/>
    <col min="13" max="16384" width="9.00390625" style="288" customWidth="1"/>
  </cols>
  <sheetData>
    <row r="1" spans="1:14" ht="31.5" customHeight="1">
      <c r="A1" s="291" t="s">
        <v>68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307"/>
      <c r="N1" s="307"/>
    </row>
    <row r="2" spans="1:14" ht="12.75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307"/>
      <c r="N2" s="307"/>
    </row>
    <row r="3" spans="1:12" s="287" customFormat="1" ht="14.2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</row>
    <row r="4" spans="1:12" s="287" customFormat="1" ht="31.5" customHeight="1">
      <c r="A4" s="292"/>
      <c r="B4" s="292"/>
      <c r="C4" s="292"/>
      <c r="D4" s="292"/>
      <c r="E4" s="292"/>
      <c r="F4" s="292"/>
      <c r="L4" s="308" t="s">
        <v>69</v>
      </c>
    </row>
    <row r="5" spans="1:12" s="287" customFormat="1" ht="30" customHeight="1">
      <c r="A5" s="181" t="s">
        <v>70</v>
      </c>
      <c r="B5" s="181" t="s">
        <v>71</v>
      </c>
      <c r="C5" s="181"/>
      <c r="D5" s="181" t="s">
        <v>72</v>
      </c>
      <c r="E5" s="181"/>
      <c r="F5" s="293"/>
      <c r="G5" s="181"/>
      <c r="H5" s="181" t="s">
        <v>73</v>
      </c>
      <c r="I5" s="181"/>
      <c r="J5" s="181"/>
      <c r="K5" s="181"/>
      <c r="L5" s="309" t="s">
        <v>74</v>
      </c>
    </row>
    <row r="6" spans="1:12" s="287" customFormat="1" ht="30" customHeight="1">
      <c r="A6" s="181"/>
      <c r="B6" s="181"/>
      <c r="C6" s="181"/>
      <c r="D6" s="294" t="s">
        <v>75</v>
      </c>
      <c r="E6" s="294" t="s">
        <v>28</v>
      </c>
      <c r="F6" s="294" t="s">
        <v>29</v>
      </c>
      <c r="G6" s="181" t="s">
        <v>22</v>
      </c>
      <c r="H6" s="294" t="s">
        <v>75</v>
      </c>
      <c r="I6" s="294" t="s">
        <v>28</v>
      </c>
      <c r="J6" s="294" t="s">
        <v>29</v>
      </c>
      <c r="K6" s="181" t="s">
        <v>22</v>
      </c>
      <c r="L6" s="310"/>
    </row>
    <row r="7" spans="1:12" s="287" customFormat="1" ht="27.75" customHeight="1">
      <c r="A7" s="295">
        <v>1</v>
      </c>
      <c r="B7" s="296" t="s">
        <v>30</v>
      </c>
      <c r="C7" s="297"/>
      <c r="D7" s="298">
        <v>5000</v>
      </c>
      <c r="E7" s="298"/>
      <c r="F7" s="298">
        <v>14751</v>
      </c>
      <c r="G7" s="299">
        <f aca="true" t="shared" si="0" ref="G7:G16">SUM(D7:F7)</f>
        <v>19751</v>
      </c>
      <c r="H7" s="298">
        <v>15000</v>
      </c>
      <c r="I7" s="298"/>
      <c r="J7" s="298">
        <v>4101</v>
      </c>
      <c r="K7" s="299">
        <f>SUM(H7:J7)</f>
        <v>19101</v>
      </c>
      <c r="L7" s="311">
        <f>K7/G7-1</f>
        <v>-0.032909726089818236</v>
      </c>
    </row>
    <row r="8" spans="1:12" s="287" customFormat="1" ht="27.75" customHeight="1">
      <c r="A8" s="295">
        <v>2</v>
      </c>
      <c r="B8" s="296" t="s">
        <v>65</v>
      </c>
      <c r="C8" s="297"/>
      <c r="D8" s="298"/>
      <c r="E8" s="298">
        <v>11100</v>
      </c>
      <c r="F8" s="298">
        <v>4000</v>
      </c>
      <c r="G8" s="299">
        <f t="shared" si="0"/>
        <v>15100</v>
      </c>
      <c r="H8" s="298"/>
      <c r="I8" s="298"/>
      <c r="J8" s="298">
        <v>17400</v>
      </c>
      <c r="K8" s="299">
        <f aca="true" t="shared" si="1" ref="K8:K16">SUM(H8:J8)</f>
        <v>17400</v>
      </c>
      <c r="L8" s="311">
        <f>K8/G8-1</f>
        <v>0.15231788079470188</v>
      </c>
    </row>
    <row r="9" spans="1:12" s="287" customFormat="1" ht="27.75" customHeight="1">
      <c r="A9" s="295">
        <v>3</v>
      </c>
      <c r="B9" s="296" t="s">
        <v>66</v>
      </c>
      <c r="C9" s="297"/>
      <c r="D9" s="298"/>
      <c r="E9" s="298"/>
      <c r="F9" s="298">
        <v>0</v>
      </c>
      <c r="G9" s="299">
        <f t="shared" si="0"/>
        <v>0</v>
      </c>
      <c r="H9" s="298"/>
      <c r="I9" s="298"/>
      <c r="J9" s="298"/>
      <c r="K9" s="299">
        <f t="shared" si="1"/>
        <v>0</v>
      </c>
      <c r="L9" s="311"/>
    </row>
    <row r="10" spans="1:12" s="287" customFormat="1" ht="27.75" customHeight="1">
      <c r="A10" s="295">
        <v>4</v>
      </c>
      <c r="B10" s="296" t="s">
        <v>33</v>
      </c>
      <c r="C10" s="297"/>
      <c r="D10" s="299">
        <v>26500</v>
      </c>
      <c r="E10" s="298"/>
      <c r="F10" s="298"/>
      <c r="G10" s="299">
        <f t="shared" si="0"/>
        <v>26500</v>
      </c>
      <c r="H10" s="299">
        <v>10000</v>
      </c>
      <c r="I10" s="298"/>
      <c r="J10" s="298"/>
      <c r="K10" s="299">
        <f t="shared" si="1"/>
        <v>10000</v>
      </c>
      <c r="L10" s="311">
        <f>K10/G10-1</f>
        <v>-0.6226415094339622</v>
      </c>
    </row>
    <row r="11" spans="1:12" s="287" customFormat="1" ht="27.75" customHeight="1">
      <c r="A11" s="295">
        <v>5</v>
      </c>
      <c r="B11" s="296" t="s">
        <v>67</v>
      </c>
      <c r="C11" s="297"/>
      <c r="D11" s="299"/>
      <c r="F11" s="298"/>
      <c r="G11" s="299">
        <f t="shared" si="0"/>
        <v>0</v>
      </c>
      <c r="H11" s="299"/>
      <c r="J11" s="298"/>
      <c r="K11" s="299">
        <f t="shared" si="1"/>
        <v>0</v>
      </c>
      <c r="L11" s="311"/>
    </row>
    <row r="12" spans="1:12" s="287" customFormat="1" ht="27.75" customHeight="1">
      <c r="A12" s="295">
        <v>6</v>
      </c>
      <c r="B12" s="296" t="s">
        <v>36</v>
      </c>
      <c r="C12" s="297"/>
      <c r="D12" s="298">
        <v>5000</v>
      </c>
      <c r="E12" s="298"/>
      <c r="F12" s="298">
        <v>12401</v>
      </c>
      <c r="G12" s="299">
        <f t="shared" si="0"/>
        <v>17401</v>
      </c>
      <c r="H12" s="298">
        <v>5000</v>
      </c>
      <c r="I12" s="298"/>
      <c r="J12" s="298">
        <v>9577</v>
      </c>
      <c r="K12" s="299">
        <f t="shared" si="1"/>
        <v>14577</v>
      </c>
      <c r="L12" s="311"/>
    </row>
    <row r="13" spans="1:12" s="287" customFormat="1" ht="27.75" customHeight="1">
      <c r="A13" s="295">
        <v>7</v>
      </c>
      <c r="B13" s="296" t="s">
        <v>37</v>
      </c>
      <c r="C13" s="297"/>
      <c r="D13" s="298"/>
      <c r="E13" s="298"/>
      <c r="F13" s="298"/>
      <c r="G13" s="299">
        <f t="shared" si="0"/>
        <v>0</v>
      </c>
      <c r="H13" s="298"/>
      <c r="I13" s="298"/>
      <c r="J13" s="298"/>
      <c r="K13" s="299">
        <f t="shared" si="1"/>
        <v>0</v>
      </c>
      <c r="L13" s="312"/>
    </row>
    <row r="14" spans="1:12" s="287" customFormat="1" ht="27.75" customHeight="1">
      <c r="A14" s="295">
        <v>8</v>
      </c>
      <c r="B14" s="296" t="s">
        <v>39</v>
      </c>
      <c r="C14" s="297"/>
      <c r="D14" s="299">
        <v>2600</v>
      </c>
      <c r="E14" s="298"/>
      <c r="F14" s="298">
        <v>26500</v>
      </c>
      <c r="G14" s="299">
        <f t="shared" si="0"/>
        <v>29100</v>
      </c>
      <c r="H14" s="299">
        <v>9300</v>
      </c>
      <c r="I14" s="298"/>
      <c r="J14" s="298">
        <v>30700</v>
      </c>
      <c r="K14" s="299">
        <f t="shared" si="1"/>
        <v>40000</v>
      </c>
      <c r="L14" s="311">
        <f>K14/G14-1</f>
        <v>0.3745704467353952</v>
      </c>
    </row>
    <row r="15" spans="1:12" s="287" customFormat="1" ht="27.75" customHeight="1">
      <c r="A15" s="295">
        <v>9</v>
      </c>
      <c r="B15" s="300" t="s">
        <v>40</v>
      </c>
      <c r="C15" s="301"/>
      <c r="D15" s="299">
        <v>900</v>
      </c>
      <c r="F15" s="298"/>
      <c r="G15" s="299">
        <f t="shared" si="0"/>
        <v>900</v>
      </c>
      <c r="H15" s="299">
        <v>700</v>
      </c>
      <c r="J15" s="298"/>
      <c r="K15" s="299">
        <f t="shared" si="1"/>
        <v>700</v>
      </c>
      <c r="L15" s="311"/>
    </row>
    <row r="16" spans="1:12" s="287" customFormat="1" ht="27" customHeight="1">
      <c r="A16" s="224" t="s">
        <v>42</v>
      </c>
      <c r="B16" s="302"/>
      <c r="C16" s="303"/>
      <c r="D16" s="304">
        <f aca="true" t="shared" si="2" ref="D16:K16">SUM(D7:D15)</f>
        <v>40000</v>
      </c>
      <c r="E16" s="304">
        <f t="shared" si="2"/>
        <v>11100</v>
      </c>
      <c r="F16" s="304">
        <f t="shared" si="2"/>
        <v>57652</v>
      </c>
      <c r="G16" s="304">
        <f t="shared" si="2"/>
        <v>108752</v>
      </c>
      <c r="H16" s="304">
        <f t="shared" si="2"/>
        <v>40000</v>
      </c>
      <c r="I16" s="304">
        <f t="shared" si="2"/>
        <v>0</v>
      </c>
      <c r="J16" s="304">
        <f t="shared" si="2"/>
        <v>61778</v>
      </c>
      <c r="K16" s="304">
        <f t="shared" si="2"/>
        <v>101778</v>
      </c>
      <c r="L16" s="313">
        <f>K16/G16-1</f>
        <v>-0.06412755627482714</v>
      </c>
    </row>
    <row r="17" ht="20.25">
      <c r="G17" s="305">
        <f>H16+I16+J16-K16</f>
        <v>0</v>
      </c>
    </row>
    <row r="18" spans="3:7" ht="15">
      <c r="C18" s="306"/>
      <c r="D18" s="306"/>
      <c r="E18" s="306"/>
      <c r="F18" s="306"/>
      <c r="G18" s="288"/>
    </row>
  </sheetData>
  <sheetProtection formatCells="0" formatColumns="0" formatRows="0" insertColumns="0" insertRows="0"/>
  <mergeCells count="16">
    <mergeCell ref="D5:G5"/>
    <mergeCell ref="H5:K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A5:A6"/>
    <mergeCell ref="L5:L6"/>
    <mergeCell ref="A1:L3"/>
    <mergeCell ref="B5:C6"/>
  </mergeCells>
  <printOptions/>
  <pageMargins left="0.7" right="0.7" top="0.75" bottom="0.75" header="0.3" footer="0.3"/>
  <pageSetup fitToHeight="1" fitToWidth="1" horizontalDpi="600" verticalDpi="600" orientation="landscape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="75" zoomScaleNormal="75" workbookViewId="0" topLeftCell="A1">
      <selection activeCell="C16" sqref="C16"/>
    </sheetView>
  </sheetViews>
  <sheetFormatPr defaultColWidth="9.00390625" defaultRowHeight="14.25"/>
  <cols>
    <col min="1" max="1" width="25.00390625" style="255" customWidth="1"/>
    <col min="2" max="2" width="9.00390625" style="256" customWidth="1"/>
    <col min="3" max="3" width="57.625" style="255" customWidth="1"/>
    <col min="4" max="4" width="23.125" style="255" customWidth="1"/>
    <col min="5" max="5" width="11.75390625" style="256" customWidth="1"/>
    <col min="6" max="6" width="60.875" style="255" customWidth="1"/>
    <col min="7" max="16384" width="9.00390625" style="255" customWidth="1"/>
  </cols>
  <sheetData>
    <row r="1" spans="1:6" ht="25.5">
      <c r="A1" s="257" t="s">
        <v>76</v>
      </c>
      <c r="B1" s="257"/>
      <c r="C1" s="257"/>
      <c r="D1" s="257"/>
      <c r="E1" s="257"/>
      <c r="F1" s="257"/>
    </row>
    <row r="2" spans="1:6" ht="15.75" customHeight="1">
      <c r="A2" s="258"/>
      <c r="B2" s="259"/>
      <c r="C2" s="258"/>
      <c r="D2" s="258"/>
      <c r="E2" s="259"/>
      <c r="F2" s="260" t="s">
        <v>3</v>
      </c>
    </row>
    <row r="3" spans="1:6" s="254" customFormat="1" ht="20.25">
      <c r="A3" s="261" t="s">
        <v>44</v>
      </c>
      <c r="B3" s="262" t="s">
        <v>45</v>
      </c>
      <c r="C3" s="261" t="s">
        <v>77</v>
      </c>
      <c r="D3" s="261" t="s">
        <v>46</v>
      </c>
      <c r="E3" s="263" t="s">
        <v>45</v>
      </c>
      <c r="F3" s="261" t="s">
        <v>77</v>
      </c>
    </row>
    <row r="4" spans="1:6" ht="30" customHeight="1">
      <c r="A4" s="264" t="s">
        <v>47</v>
      </c>
      <c r="B4" s="265">
        <v>12587</v>
      </c>
      <c r="C4" s="168"/>
      <c r="D4" s="264" t="s">
        <v>48</v>
      </c>
      <c r="E4" s="238">
        <f>SUM(E5:E14)</f>
        <v>23982</v>
      </c>
      <c r="F4" s="228"/>
    </row>
    <row r="5" spans="1:6" ht="80.25" customHeight="1">
      <c r="A5" s="264" t="s">
        <v>49</v>
      </c>
      <c r="B5" s="266">
        <f>SUM(B6:B16)</f>
        <v>24029</v>
      </c>
      <c r="C5" s="44"/>
      <c r="D5" s="267" t="s">
        <v>78</v>
      </c>
      <c r="E5" s="268">
        <v>23982</v>
      </c>
      <c r="F5" s="269" t="s">
        <v>79</v>
      </c>
    </row>
    <row r="6" spans="1:6" ht="54" customHeight="1">
      <c r="A6" s="46" t="s">
        <v>51</v>
      </c>
      <c r="B6" s="270">
        <v>2700</v>
      </c>
      <c r="C6" s="30" t="s">
        <v>80</v>
      </c>
      <c r="D6" s="271"/>
      <c r="E6" s="272"/>
      <c r="F6" s="269" t="s">
        <v>81</v>
      </c>
    </row>
    <row r="7" spans="1:6" ht="20.25" customHeight="1">
      <c r="A7" s="273"/>
      <c r="B7" s="274"/>
      <c r="C7" s="33"/>
      <c r="D7" s="275" t="s">
        <v>52</v>
      </c>
      <c r="E7" s="183">
        <v>0</v>
      </c>
      <c r="F7" s="44"/>
    </row>
    <row r="8" spans="1:6" ht="18" customHeight="1">
      <c r="A8" s="273"/>
      <c r="B8" s="274"/>
      <c r="C8" s="33"/>
      <c r="D8" s="276" t="s">
        <v>54</v>
      </c>
      <c r="E8" s="226"/>
      <c r="F8" s="277"/>
    </row>
    <row r="9" spans="1:6" ht="14.25" customHeight="1">
      <c r="A9" s="228"/>
      <c r="B9" s="278"/>
      <c r="C9" s="36"/>
      <c r="D9" s="279"/>
      <c r="E9" s="237"/>
      <c r="F9" s="280"/>
    </row>
    <row r="10" spans="1:6" ht="21" customHeight="1">
      <c r="A10" s="41" t="s">
        <v>53</v>
      </c>
      <c r="B10" s="281">
        <v>130</v>
      </c>
      <c r="C10" s="282"/>
      <c r="D10" s="275" t="s">
        <v>56</v>
      </c>
      <c r="E10" s="265"/>
      <c r="F10" s="44"/>
    </row>
    <row r="11" spans="1:6" ht="105" customHeight="1">
      <c r="A11" s="46" t="s">
        <v>55</v>
      </c>
      <c r="B11" s="270">
        <v>21100</v>
      </c>
      <c r="C11" s="168" t="s">
        <v>82</v>
      </c>
      <c r="D11" s="275" t="s">
        <v>58</v>
      </c>
      <c r="E11" s="265"/>
      <c r="F11" s="44"/>
    </row>
    <row r="12" spans="1:6" ht="24.75" customHeight="1">
      <c r="A12" s="34"/>
      <c r="B12" s="283"/>
      <c r="C12" s="160" t="s">
        <v>83</v>
      </c>
      <c r="D12" s="275"/>
      <c r="E12" s="265"/>
      <c r="F12" s="44"/>
    </row>
    <row r="13" spans="1:6" ht="30" customHeight="1">
      <c r="A13" s="44" t="s">
        <v>57</v>
      </c>
      <c r="B13" s="281">
        <v>0</v>
      </c>
      <c r="C13" s="44"/>
      <c r="D13" s="275"/>
      <c r="E13" s="265"/>
      <c r="F13" s="44"/>
    </row>
    <row r="14" spans="1:6" ht="33.75" customHeight="1">
      <c r="A14" s="275" t="s">
        <v>59</v>
      </c>
      <c r="B14" s="265"/>
      <c r="C14" s="44"/>
      <c r="D14" s="264"/>
      <c r="E14" s="265"/>
      <c r="F14" s="44"/>
    </row>
    <row r="15" spans="1:6" ht="27.75" customHeight="1">
      <c r="A15" s="275" t="s">
        <v>60</v>
      </c>
      <c r="B15" s="265"/>
      <c r="C15" s="44"/>
      <c r="D15" s="264" t="s">
        <v>61</v>
      </c>
      <c r="E15" s="266">
        <f>B5-E4</f>
        <v>47</v>
      </c>
      <c r="F15" s="44"/>
    </row>
    <row r="16" spans="1:6" ht="27" customHeight="1">
      <c r="A16" s="275" t="s">
        <v>62</v>
      </c>
      <c r="B16" s="183">
        <v>99</v>
      </c>
      <c r="C16" s="44" t="s">
        <v>84</v>
      </c>
      <c r="D16" s="264" t="s">
        <v>63</v>
      </c>
      <c r="E16" s="266">
        <f>B4+E15</f>
        <v>12634</v>
      </c>
      <c r="F16" s="282"/>
    </row>
    <row r="17" spans="1:6" ht="3.75" customHeight="1" hidden="1">
      <c r="A17" s="44"/>
      <c r="B17" s="265"/>
      <c r="C17" s="44"/>
      <c r="D17" s="275"/>
      <c r="E17" s="265"/>
      <c r="F17" s="44"/>
    </row>
    <row r="18" spans="1:6" ht="38.25" customHeight="1">
      <c r="A18" s="209" t="s">
        <v>85</v>
      </c>
      <c r="B18" s="266">
        <f>B4+B5</f>
        <v>36616</v>
      </c>
      <c r="C18" s="44"/>
      <c r="D18" s="261" t="s">
        <v>86</v>
      </c>
      <c r="E18" s="266">
        <f>E4+E16</f>
        <v>36616</v>
      </c>
      <c r="F18" s="44"/>
    </row>
    <row r="19" spans="1:6" ht="54" customHeight="1">
      <c r="A19" s="284" t="s">
        <v>87</v>
      </c>
      <c r="B19" s="284"/>
      <c r="C19" s="284"/>
      <c r="D19" s="284"/>
      <c r="E19" s="284"/>
      <c r="F19" s="284"/>
    </row>
    <row r="20" spans="1:6" ht="38.25" customHeight="1">
      <c r="A20" s="210"/>
      <c r="B20" s="285"/>
      <c r="C20" s="286"/>
      <c r="D20" s="286"/>
      <c r="E20" s="285"/>
      <c r="F20" s="286"/>
    </row>
  </sheetData>
  <sheetProtection formatCells="0" formatColumns="0" formatRows="0"/>
  <mergeCells count="12">
    <mergeCell ref="A1:F1"/>
    <mergeCell ref="A19:F19"/>
    <mergeCell ref="A6:A9"/>
    <mergeCell ref="A11:A12"/>
    <mergeCell ref="B6:B9"/>
    <mergeCell ref="B11:B12"/>
    <mergeCell ref="C6:C9"/>
    <mergeCell ref="D5:D6"/>
    <mergeCell ref="D8:D9"/>
    <mergeCell ref="E5:E6"/>
    <mergeCell ref="E8:E9"/>
    <mergeCell ref="F8:F9"/>
  </mergeCells>
  <printOptions/>
  <pageMargins left="0.7" right="0.7" top="0.75" bottom="0.75" header="0.3" footer="0.3"/>
  <pageSetup fitToHeight="1" fitToWidth="1" horizontalDpi="600" verticalDpi="600" orientation="landscape" paperSize="9" scale="65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="75" zoomScaleNormal="75" workbookViewId="0" topLeftCell="A1">
      <selection activeCell="C11" sqref="C11"/>
    </sheetView>
  </sheetViews>
  <sheetFormatPr defaultColWidth="9.00390625" defaultRowHeight="14.25"/>
  <cols>
    <col min="1" max="1" width="24.25390625" style="58" customWidth="1"/>
    <col min="2" max="2" width="9.875" style="58" customWidth="1"/>
    <col min="3" max="3" width="58.125" style="58" customWidth="1"/>
    <col min="4" max="4" width="24.375" style="58" customWidth="1"/>
    <col min="5" max="5" width="9.75390625" style="58" bestFit="1" customWidth="1"/>
    <col min="6" max="6" width="52.125" style="58" customWidth="1"/>
    <col min="7" max="16384" width="9.00390625" style="58" customWidth="1"/>
  </cols>
  <sheetData>
    <row r="1" spans="1:6" ht="31.5" customHeight="1">
      <c r="A1" s="61" t="s">
        <v>88</v>
      </c>
      <c r="B1" s="61"/>
      <c r="C1" s="61"/>
      <c r="D1" s="61"/>
      <c r="E1" s="61"/>
      <c r="F1" s="61"/>
    </row>
    <row r="2" spans="1:6" ht="30.75" customHeight="1">
      <c r="A2" s="180"/>
      <c r="B2" s="180"/>
      <c r="C2" s="180"/>
      <c r="D2" s="180"/>
      <c r="E2" s="180"/>
      <c r="F2" s="147" t="s">
        <v>3</v>
      </c>
    </row>
    <row r="3" spans="1:6" s="223" customFormat="1" ht="31.5" customHeight="1">
      <c r="A3" s="185" t="s">
        <v>44</v>
      </c>
      <c r="B3" s="181" t="s">
        <v>45</v>
      </c>
      <c r="C3" s="181" t="s">
        <v>89</v>
      </c>
      <c r="D3" s="185" t="s">
        <v>46</v>
      </c>
      <c r="E3" s="224" t="s">
        <v>45</v>
      </c>
      <c r="F3" s="181" t="s">
        <v>89</v>
      </c>
    </row>
    <row r="4" spans="1:6" ht="26.25" customHeight="1">
      <c r="A4" s="225" t="s">
        <v>47</v>
      </c>
      <c r="B4" s="226">
        <v>5568</v>
      </c>
      <c r="C4" s="30"/>
      <c r="D4" s="185" t="s">
        <v>48</v>
      </c>
      <c r="E4" s="249">
        <f>SUM(E5:E14)</f>
        <v>17472</v>
      </c>
      <c r="F4" s="228"/>
    </row>
    <row r="5" spans="1:6" ht="41.25" customHeight="1">
      <c r="A5" s="229"/>
      <c r="B5" s="230"/>
      <c r="C5" s="33"/>
      <c r="D5" s="231" t="s">
        <v>50</v>
      </c>
      <c r="E5" s="232">
        <v>17472</v>
      </c>
      <c r="F5" s="251" t="s">
        <v>90</v>
      </c>
    </row>
    <row r="6" spans="1:6" ht="14.25" customHeight="1">
      <c r="A6" s="229"/>
      <c r="B6" s="230"/>
      <c r="C6" s="33"/>
      <c r="D6" s="234"/>
      <c r="E6" s="235"/>
      <c r="F6" s="252"/>
    </row>
    <row r="7" spans="1:6" ht="14.25" customHeight="1">
      <c r="A7" s="229"/>
      <c r="B7" s="230"/>
      <c r="C7" s="33"/>
      <c r="D7" s="234"/>
      <c r="E7" s="235"/>
      <c r="F7" s="252"/>
    </row>
    <row r="8" spans="1:6" ht="30" customHeight="1">
      <c r="A8" s="229"/>
      <c r="B8" s="230"/>
      <c r="C8" s="33"/>
      <c r="D8" s="234"/>
      <c r="E8" s="235"/>
      <c r="F8" s="253"/>
    </row>
    <row r="9" spans="1:6" ht="3" customHeight="1">
      <c r="A9" s="236"/>
      <c r="B9" s="237"/>
      <c r="C9" s="36"/>
      <c r="D9" s="234"/>
      <c r="E9" s="235"/>
      <c r="F9" s="251" t="s">
        <v>91</v>
      </c>
    </row>
    <row r="10" spans="1:6" ht="51" customHeight="1">
      <c r="A10" s="185" t="s">
        <v>49</v>
      </c>
      <c r="B10" s="238">
        <f>SUM(B11:B17)</f>
        <v>17570</v>
      </c>
      <c r="C10" s="44"/>
      <c r="D10" s="239"/>
      <c r="E10" s="240"/>
      <c r="F10" s="253"/>
    </row>
    <row r="11" spans="1:6" ht="45.75" customHeight="1">
      <c r="A11" s="184" t="s">
        <v>51</v>
      </c>
      <c r="B11" s="241"/>
      <c r="C11" s="242"/>
      <c r="D11" s="184" t="s">
        <v>52</v>
      </c>
      <c r="E11" s="243"/>
      <c r="F11" s="44"/>
    </row>
    <row r="12" spans="1:6" ht="60" customHeight="1">
      <c r="A12" s="184" t="s">
        <v>53</v>
      </c>
      <c r="B12" s="241">
        <v>70</v>
      </c>
      <c r="C12" s="242"/>
      <c r="D12" s="184" t="s">
        <v>54</v>
      </c>
      <c r="E12" s="243"/>
      <c r="F12" s="44"/>
    </row>
    <row r="13" spans="1:6" ht="108.75" customHeight="1">
      <c r="A13" s="189" t="s">
        <v>55</v>
      </c>
      <c r="B13" s="245">
        <v>17500</v>
      </c>
      <c r="C13" s="246" t="s">
        <v>92</v>
      </c>
      <c r="D13" s="184" t="s">
        <v>56</v>
      </c>
      <c r="E13" s="243"/>
      <c r="F13" s="44"/>
    </row>
    <row r="14" spans="1:6" ht="24" customHeight="1">
      <c r="A14" s="184" t="s">
        <v>57</v>
      </c>
      <c r="B14" s="248"/>
      <c r="C14" s="44"/>
      <c r="D14" s="184" t="s">
        <v>58</v>
      </c>
      <c r="E14" s="243"/>
      <c r="F14" s="44"/>
    </row>
    <row r="15" spans="1:6" ht="29.25" customHeight="1">
      <c r="A15" s="184" t="s">
        <v>59</v>
      </c>
      <c r="B15" s="248"/>
      <c r="C15" s="44"/>
      <c r="D15" s="185"/>
      <c r="E15" s="243"/>
      <c r="F15" s="44"/>
    </row>
    <row r="16" spans="1:6" ht="29.25" customHeight="1">
      <c r="A16" s="184" t="s">
        <v>60</v>
      </c>
      <c r="B16" s="248"/>
      <c r="C16" s="44"/>
      <c r="D16" s="185" t="s">
        <v>61</v>
      </c>
      <c r="E16" s="249">
        <f>B10-E4</f>
        <v>98</v>
      </c>
      <c r="F16" s="44"/>
    </row>
    <row r="17" spans="1:6" ht="27" customHeight="1">
      <c r="A17" s="44" t="s">
        <v>62</v>
      </c>
      <c r="B17" s="248"/>
      <c r="C17" s="44"/>
      <c r="D17" s="185" t="s">
        <v>63</v>
      </c>
      <c r="E17" s="249">
        <f>E16+B4</f>
        <v>5666</v>
      </c>
      <c r="F17" s="44"/>
    </row>
    <row r="18" spans="1:6" ht="21">
      <c r="A18" s="250" t="s">
        <v>93</v>
      </c>
      <c r="B18" s="249">
        <f>B4+B10</f>
        <v>23138</v>
      </c>
      <c r="C18" s="44"/>
      <c r="D18" s="250" t="s">
        <v>94</v>
      </c>
      <c r="E18" s="249">
        <f>E4+E17</f>
        <v>23138</v>
      </c>
      <c r="F18" s="44"/>
    </row>
    <row r="19" ht="19.5" customHeight="1"/>
  </sheetData>
  <sheetProtection formatCells="0" formatColumns="0" formatRows="0" insertColumns="0" insertRows="0"/>
  <mergeCells count="8">
    <mergeCell ref="A1:F1"/>
    <mergeCell ref="A4:A9"/>
    <mergeCell ref="B4:B9"/>
    <mergeCell ref="C4:C9"/>
    <mergeCell ref="D5:D10"/>
    <mergeCell ref="E5:E10"/>
    <mergeCell ref="F5:F8"/>
    <mergeCell ref="F9:F10"/>
  </mergeCells>
  <printOptions/>
  <pageMargins left="0.7" right="0.7" top="0.75" bottom="0.75" header="0.3" footer="0.3"/>
  <pageSetup fitToHeight="1" fitToWidth="1" horizontalDpi="600" verticalDpi="600" orientation="landscape" paperSize="9" scale="6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="70" zoomScaleNormal="70" workbookViewId="0" topLeftCell="A1">
      <selection activeCell="B11" sqref="B11"/>
    </sheetView>
  </sheetViews>
  <sheetFormatPr defaultColWidth="9.00390625" defaultRowHeight="14.25"/>
  <cols>
    <col min="1" max="1" width="24.25390625" style="58" customWidth="1"/>
    <col min="2" max="2" width="16.375" style="58" customWidth="1"/>
    <col min="3" max="3" width="58.125" style="58" customWidth="1"/>
    <col min="4" max="4" width="22.50390625" style="58" customWidth="1"/>
    <col min="5" max="5" width="9.00390625" style="58" customWidth="1"/>
    <col min="6" max="6" width="52.375" style="58" customWidth="1"/>
    <col min="7" max="16384" width="9.00390625" style="58" customWidth="1"/>
  </cols>
  <sheetData>
    <row r="1" spans="1:6" ht="31.5" customHeight="1">
      <c r="A1" s="61" t="s">
        <v>95</v>
      </c>
      <c r="B1" s="61"/>
      <c r="C1" s="61"/>
      <c r="D1" s="61"/>
      <c r="E1" s="61"/>
      <c r="F1" s="61"/>
    </row>
    <row r="2" spans="1:6" ht="30.75" customHeight="1">
      <c r="A2" s="180"/>
      <c r="B2" s="180"/>
      <c r="C2" s="180"/>
      <c r="D2" s="180"/>
      <c r="E2" s="180"/>
      <c r="F2" s="147" t="s">
        <v>3</v>
      </c>
    </row>
    <row r="3" spans="1:6" s="223" customFormat="1" ht="31.5" customHeight="1">
      <c r="A3" s="185" t="s">
        <v>44</v>
      </c>
      <c r="B3" s="181" t="s">
        <v>45</v>
      </c>
      <c r="C3" s="181" t="s">
        <v>89</v>
      </c>
      <c r="D3" s="185" t="s">
        <v>46</v>
      </c>
      <c r="E3" s="224" t="s">
        <v>45</v>
      </c>
      <c r="F3" s="181" t="s">
        <v>89</v>
      </c>
    </row>
    <row r="4" spans="1:6" ht="26.25" customHeight="1">
      <c r="A4" s="225" t="s">
        <v>47</v>
      </c>
      <c r="B4" s="226">
        <v>22573</v>
      </c>
      <c r="C4" s="30"/>
      <c r="D4" s="185" t="s">
        <v>48</v>
      </c>
      <c r="E4" s="227">
        <f>SUM(E5:E15)</f>
        <v>7868</v>
      </c>
      <c r="F4" s="228"/>
    </row>
    <row r="5" spans="1:6" ht="41.25" customHeight="1">
      <c r="A5" s="229"/>
      <c r="B5" s="230"/>
      <c r="C5" s="33"/>
      <c r="D5" s="231" t="s">
        <v>50</v>
      </c>
      <c r="E5" s="232">
        <v>7868</v>
      </c>
      <c r="F5" s="233" t="s">
        <v>96</v>
      </c>
    </row>
    <row r="6" spans="1:6" ht="14.25" customHeight="1">
      <c r="A6" s="229"/>
      <c r="B6" s="230"/>
      <c r="C6" s="33"/>
      <c r="D6" s="234"/>
      <c r="E6" s="235"/>
      <c r="F6" s="30" t="s">
        <v>97</v>
      </c>
    </row>
    <row r="7" spans="1:6" ht="14.25" customHeight="1">
      <c r="A7" s="229"/>
      <c r="B7" s="230"/>
      <c r="C7" s="33"/>
      <c r="D7" s="234"/>
      <c r="E7" s="235"/>
      <c r="F7" s="33"/>
    </row>
    <row r="8" spans="1:6" ht="30" customHeight="1">
      <c r="A8" s="229"/>
      <c r="B8" s="230"/>
      <c r="C8" s="33"/>
      <c r="D8" s="234"/>
      <c r="E8" s="235"/>
      <c r="F8" s="36"/>
    </row>
    <row r="9" spans="1:6" ht="42" customHeight="1">
      <c r="A9" s="229"/>
      <c r="B9" s="230"/>
      <c r="C9" s="33"/>
      <c r="D9" s="234"/>
      <c r="E9" s="235"/>
      <c r="F9" s="168" t="s">
        <v>98</v>
      </c>
    </row>
    <row r="10" spans="1:6" ht="36" customHeight="1">
      <c r="A10" s="236"/>
      <c r="B10" s="237"/>
      <c r="C10" s="36"/>
      <c r="D10" s="234"/>
      <c r="E10" s="235"/>
      <c r="F10" s="168" t="s">
        <v>99</v>
      </c>
    </row>
    <row r="11" spans="1:6" ht="39" customHeight="1">
      <c r="A11" s="185" t="s">
        <v>49</v>
      </c>
      <c r="B11" s="238">
        <f>SUM(B12:B18)</f>
        <v>3000</v>
      </c>
      <c r="C11" s="44"/>
      <c r="D11" s="239"/>
      <c r="E11" s="240"/>
      <c r="F11" s="168" t="s">
        <v>100</v>
      </c>
    </row>
    <row r="12" spans="1:6" ht="45.75" customHeight="1">
      <c r="A12" s="184" t="s">
        <v>51</v>
      </c>
      <c r="B12" s="241">
        <v>2600</v>
      </c>
      <c r="C12" s="242" t="s">
        <v>101</v>
      </c>
      <c r="D12" s="184" t="s">
        <v>52</v>
      </c>
      <c r="E12" s="243"/>
      <c r="F12" s="44"/>
    </row>
    <row r="13" spans="1:8" ht="60" customHeight="1">
      <c r="A13" s="184" t="s">
        <v>53</v>
      </c>
      <c r="B13" s="241">
        <v>400</v>
      </c>
      <c r="C13" s="242"/>
      <c r="D13" s="184" t="s">
        <v>54</v>
      </c>
      <c r="E13" s="243"/>
      <c r="F13" s="44"/>
      <c r="G13" s="244"/>
      <c r="H13" s="244"/>
    </row>
    <row r="14" spans="1:8" ht="108.75" customHeight="1">
      <c r="A14" s="189" t="s">
        <v>55</v>
      </c>
      <c r="B14" s="245"/>
      <c r="C14" s="246"/>
      <c r="D14" s="184" t="s">
        <v>56</v>
      </c>
      <c r="E14" s="243"/>
      <c r="F14" s="44"/>
      <c r="G14" s="247"/>
      <c r="H14" s="244"/>
    </row>
    <row r="15" spans="1:8" ht="24" customHeight="1">
      <c r="A15" s="184" t="s">
        <v>57</v>
      </c>
      <c r="B15" s="248"/>
      <c r="C15" s="44"/>
      <c r="D15" s="184" t="s">
        <v>58</v>
      </c>
      <c r="E15" s="243"/>
      <c r="F15" s="44"/>
      <c r="G15" s="247"/>
      <c r="H15" s="244"/>
    </row>
    <row r="16" spans="1:8" ht="29.25" customHeight="1">
      <c r="A16" s="184" t="s">
        <v>59</v>
      </c>
      <c r="B16" s="248"/>
      <c r="C16" s="44"/>
      <c r="D16" s="185"/>
      <c r="E16" s="243"/>
      <c r="F16" s="44"/>
      <c r="G16" s="244"/>
      <c r="H16" s="244"/>
    </row>
    <row r="17" spans="1:8" ht="29.25" customHeight="1">
      <c r="A17" s="184" t="s">
        <v>60</v>
      </c>
      <c r="B17" s="248"/>
      <c r="C17" s="44"/>
      <c r="D17" s="185" t="s">
        <v>61</v>
      </c>
      <c r="E17" s="249">
        <f>B11-E4</f>
        <v>-4868</v>
      </c>
      <c r="F17" s="44"/>
      <c r="G17" s="244"/>
      <c r="H17" s="244"/>
    </row>
    <row r="18" spans="1:8" ht="27" customHeight="1">
      <c r="A18" s="44" t="s">
        <v>62</v>
      </c>
      <c r="B18" s="248"/>
      <c r="C18" s="44"/>
      <c r="D18" s="185" t="s">
        <v>63</v>
      </c>
      <c r="E18" s="249">
        <f>E17+B4</f>
        <v>17705</v>
      </c>
      <c r="F18" s="44"/>
      <c r="G18" s="244"/>
      <c r="H18" s="244"/>
    </row>
    <row r="19" spans="1:6" ht="21">
      <c r="A19" s="250" t="s">
        <v>102</v>
      </c>
      <c r="B19" s="249">
        <f>B4+B11</f>
        <v>25573</v>
      </c>
      <c r="C19" s="44"/>
      <c r="D19" s="250" t="s">
        <v>103</v>
      </c>
      <c r="E19" s="249">
        <f>E4+E18</f>
        <v>25573</v>
      </c>
      <c r="F19" s="44"/>
    </row>
  </sheetData>
  <sheetProtection/>
  <mergeCells count="8">
    <mergeCell ref="A1:F1"/>
    <mergeCell ref="A4:A10"/>
    <mergeCell ref="B4:B10"/>
    <mergeCell ref="C4:C10"/>
    <mergeCell ref="D5:D11"/>
    <mergeCell ref="E5:E11"/>
    <mergeCell ref="F6:F8"/>
    <mergeCell ref="G14:G15"/>
  </mergeCells>
  <printOptions/>
  <pageMargins left="0.7" right="0.7" top="0.75" bottom="0.75" header="0.3" footer="0.3"/>
  <pageSetup fitToHeight="1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="75" zoomScaleNormal="75" workbookViewId="0" topLeftCell="A1">
      <selection activeCell="B5" sqref="B5"/>
    </sheetView>
  </sheetViews>
  <sheetFormatPr defaultColWidth="9.00390625" defaultRowHeight="14.25"/>
  <cols>
    <col min="1" max="1" width="35.50390625" style="58" customWidth="1"/>
    <col min="2" max="2" width="20.375" style="58" customWidth="1"/>
    <col min="3" max="3" width="35.875" style="58" customWidth="1"/>
    <col min="4" max="4" width="24.00390625" style="58" customWidth="1"/>
    <col min="5" max="5" width="9.00390625" style="58" customWidth="1"/>
    <col min="6" max="6" width="46.25390625" style="58" customWidth="1"/>
    <col min="7" max="16384" width="9.00390625" style="58" customWidth="1"/>
  </cols>
  <sheetData>
    <row r="1" spans="1:6" s="58" customFormat="1" ht="25.5">
      <c r="A1" s="61" t="s">
        <v>104</v>
      </c>
      <c r="B1" s="61"/>
      <c r="C1" s="61"/>
      <c r="D1" s="61"/>
      <c r="E1" s="61"/>
      <c r="F1" s="61"/>
    </row>
    <row r="2" spans="1:6" s="58" customFormat="1" ht="25.5">
      <c r="A2" s="180"/>
      <c r="B2" s="180"/>
      <c r="C2" s="180"/>
      <c r="D2" s="180"/>
      <c r="E2" s="180"/>
      <c r="F2" s="147" t="s">
        <v>3</v>
      </c>
    </row>
    <row r="3" spans="1:6" s="179" customFormat="1" ht="30.75" customHeight="1">
      <c r="A3" s="181" t="s">
        <v>44</v>
      </c>
      <c r="B3" s="181" t="s">
        <v>45</v>
      </c>
      <c r="C3" s="181" t="s">
        <v>77</v>
      </c>
      <c r="D3" s="181" t="s">
        <v>46</v>
      </c>
      <c r="E3" s="181" t="s">
        <v>45</v>
      </c>
      <c r="F3" s="181" t="s">
        <v>77</v>
      </c>
    </row>
    <row r="4" spans="1:6" s="58" customFormat="1" ht="30.75" customHeight="1">
      <c r="A4" s="182" t="s">
        <v>47</v>
      </c>
      <c r="B4" s="183">
        <v>22147</v>
      </c>
      <c r="C4" s="184"/>
      <c r="D4" s="185" t="s">
        <v>48</v>
      </c>
      <c r="E4" s="186">
        <f>E5+E13+E14+E15</f>
        <v>64053</v>
      </c>
      <c r="F4" s="187" t="s">
        <v>105</v>
      </c>
    </row>
    <row r="5" spans="1:6" s="58" customFormat="1" ht="55.5" customHeight="1">
      <c r="A5" s="182" t="s">
        <v>49</v>
      </c>
      <c r="B5" s="186">
        <v>64674</v>
      </c>
      <c r="C5" s="188" t="s">
        <v>106</v>
      </c>
      <c r="D5" s="189" t="s">
        <v>50</v>
      </c>
      <c r="E5" s="203">
        <v>63378</v>
      </c>
      <c r="F5" s="212" t="s">
        <v>107</v>
      </c>
    </row>
    <row r="6" spans="1:6" s="58" customFormat="1" ht="19.5" customHeight="1">
      <c r="A6" s="189" t="s">
        <v>51</v>
      </c>
      <c r="B6" s="213">
        <v>52644</v>
      </c>
      <c r="C6" s="214" t="s">
        <v>108</v>
      </c>
      <c r="D6" s="193"/>
      <c r="E6" s="203"/>
      <c r="F6" s="215"/>
    </row>
    <row r="7" spans="1:6" s="58" customFormat="1" ht="15">
      <c r="A7" s="193"/>
      <c r="B7" s="216"/>
      <c r="C7" s="193"/>
      <c r="D7" s="193"/>
      <c r="E7" s="203"/>
      <c r="F7" s="215"/>
    </row>
    <row r="8" spans="1:6" s="58" customFormat="1" ht="15">
      <c r="A8" s="193"/>
      <c r="B8" s="216"/>
      <c r="C8" s="193"/>
      <c r="D8" s="193"/>
      <c r="E8" s="203"/>
      <c r="F8" s="215"/>
    </row>
    <row r="9" spans="1:6" s="58" customFormat="1" ht="48.75" customHeight="1">
      <c r="A9" s="193"/>
      <c r="B9" s="216"/>
      <c r="C9" s="193"/>
      <c r="D9" s="193"/>
      <c r="E9" s="203"/>
      <c r="F9" s="215"/>
    </row>
    <row r="10" spans="1:6" s="58" customFormat="1" ht="36" customHeight="1">
      <c r="A10" s="193"/>
      <c r="B10" s="216"/>
      <c r="C10" s="193"/>
      <c r="D10" s="193"/>
      <c r="E10" s="203"/>
      <c r="F10" s="215"/>
    </row>
    <row r="11" spans="1:6" s="58" customFormat="1" ht="21.75" customHeight="1">
      <c r="A11" s="193"/>
      <c r="B11" s="216"/>
      <c r="C11" s="193"/>
      <c r="D11" s="193"/>
      <c r="E11" s="203"/>
      <c r="F11" s="215"/>
    </row>
    <row r="12" spans="1:6" s="58" customFormat="1" ht="52.5" customHeight="1">
      <c r="A12" s="193"/>
      <c r="B12" s="216"/>
      <c r="C12" s="193"/>
      <c r="D12" s="198"/>
      <c r="E12" s="203"/>
      <c r="F12" s="215"/>
    </row>
    <row r="13" spans="1:6" s="58" customFormat="1" ht="34.5" customHeight="1">
      <c r="A13" s="184" t="s">
        <v>53</v>
      </c>
      <c r="B13" s="201">
        <v>180</v>
      </c>
      <c r="C13" s="217"/>
      <c r="D13" s="184" t="s">
        <v>52</v>
      </c>
      <c r="E13" s="218">
        <v>675</v>
      </c>
      <c r="F13" s="217" t="s">
        <v>109</v>
      </c>
    </row>
    <row r="14" spans="1:6" s="58" customFormat="1" ht="66.75" customHeight="1">
      <c r="A14" s="184" t="s">
        <v>55</v>
      </c>
      <c r="B14" s="201">
        <v>10000</v>
      </c>
      <c r="C14" s="217" t="s">
        <v>110</v>
      </c>
      <c r="D14" s="184" t="s">
        <v>54</v>
      </c>
      <c r="E14" s="203"/>
      <c r="F14" s="184"/>
    </row>
    <row r="15" spans="1:6" s="58" customFormat="1" ht="72" customHeight="1">
      <c r="A15" s="184" t="s">
        <v>57</v>
      </c>
      <c r="B15" s="218">
        <v>1850</v>
      </c>
      <c r="C15" s="217" t="s">
        <v>111</v>
      </c>
      <c r="D15" s="184" t="s">
        <v>56</v>
      </c>
      <c r="E15" s="207"/>
      <c r="F15" s="184"/>
    </row>
    <row r="16" spans="1:6" s="58" customFormat="1" ht="19.5" customHeight="1">
      <c r="A16" s="184" t="s">
        <v>59</v>
      </c>
      <c r="B16" s="207"/>
      <c r="C16" s="184"/>
      <c r="D16" s="184" t="s">
        <v>58</v>
      </c>
      <c r="E16" s="203"/>
      <c r="F16" s="184"/>
    </row>
    <row r="17" spans="1:6" s="58" customFormat="1" ht="19.5" customHeight="1">
      <c r="A17" s="184" t="s">
        <v>60</v>
      </c>
      <c r="B17" s="207"/>
      <c r="C17" s="184"/>
      <c r="D17" s="185" t="s">
        <v>61</v>
      </c>
      <c r="E17" s="208">
        <f>B5-E4</f>
        <v>621</v>
      </c>
      <c r="F17" s="184"/>
    </row>
    <row r="18" spans="1:6" s="58" customFormat="1" ht="19.5" customHeight="1">
      <c r="A18" s="44" t="s">
        <v>62</v>
      </c>
      <c r="B18" s="203"/>
      <c r="C18" s="184"/>
      <c r="D18" s="185" t="s">
        <v>63</v>
      </c>
      <c r="E18" s="186">
        <f>B4+E17</f>
        <v>22768</v>
      </c>
      <c r="F18" s="184"/>
    </row>
    <row r="19" spans="1:6" s="58" customFormat="1" ht="21">
      <c r="A19" s="209" t="s">
        <v>22</v>
      </c>
      <c r="B19" s="186">
        <f>B4+B5</f>
        <v>86821</v>
      </c>
      <c r="C19" s="184"/>
      <c r="D19" s="209" t="s">
        <v>22</v>
      </c>
      <c r="E19" s="186">
        <f>E4+E18</f>
        <v>86821</v>
      </c>
      <c r="F19" s="184"/>
    </row>
    <row r="20" spans="1:6" s="211" customFormat="1" ht="50.25" customHeight="1">
      <c r="A20" s="219" t="s">
        <v>112</v>
      </c>
      <c r="B20" s="220"/>
      <c r="C20" s="220"/>
      <c r="D20" s="220"/>
      <c r="E20" s="220"/>
      <c r="F20" s="220"/>
    </row>
    <row r="21" spans="1:6" s="58" customFormat="1" ht="15">
      <c r="A21" s="221"/>
      <c r="B21" s="222"/>
      <c r="C21" s="222"/>
      <c r="D21" s="222"/>
      <c r="E21" s="222"/>
      <c r="F21" s="222"/>
    </row>
  </sheetData>
  <sheetProtection formatCells="0" formatColumns="0" formatRows="0" insertColumns="0" insertRows="0"/>
  <mergeCells count="9">
    <mergeCell ref="A1:F1"/>
    <mergeCell ref="A20:F20"/>
    <mergeCell ref="A21:F21"/>
    <mergeCell ref="A6:A12"/>
    <mergeCell ref="B6:B12"/>
    <mergeCell ref="C6:C12"/>
    <mergeCell ref="D5:D12"/>
    <mergeCell ref="E5:E12"/>
    <mergeCell ref="F5:F12"/>
  </mergeCells>
  <printOptions/>
  <pageMargins left="0.7" right="0.7" top="0.75" bottom="0.75" header="0.3" footer="0.3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风雨阳光</cp:lastModifiedBy>
  <cp:lastPrinted>2021-11-12T08:28:37Z</cp:lastPrinted>
  <dcterms:created xsi:type="dcterms:W3CDTF">2010-10-08T06:42:51Z</dcterms:created>
  <dcterms:modified xsi:type="dcterms:W3CDTF">2024-04-16T02:43:34Z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50ECF2E250BB4BC683B6E7C865292536_12</vt:lpwstr>
  </property>
</Properties>
</file>