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40" windowHeight="9615"/>
  </bookViews>
  <sheets>
    <sheet name="18收" sheetId="1" r:id="rId1"/>
    <sheet name="18收（本级）" sheetId="19" r:id="rId2"/>
    <sheet name="18支（本级）" sheetId="12" r:id="rId3"/>
    <sheet name="18转移" sheetId="10" r:id="rId4"/>
    <sheet name="18基金（本级）" sheetId="21" r:id="rId5"/>
    <sheet name="国资收" sheetId="22" r:id="rId6"/>
    <sheet name="国资支" sheetId="23" r:id="rId7"/>
    <sheet name="社保（汇）" sheetId="24" r:id="rId8"/>
  </sheets>
  <calcPr calcId="124519"/>
</workbook>
</file>

<file path=xl/calcChain.xml><?xml version="1.0" encoding="utf-8"?>
<calcChain xmlns="http://schemas.openxmlformats.org/spreadsheetml/2006/main">
  <c r="C10" i="10"/>
  <c r="C6"/>
  <c r="F471" i="12"/>
  <c r="F149"/>
  <c r="E21" i="21"/>
  <c r="C21"/>
  <c r="B21"/>
  <c r="F6" i="12" l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5"/>
  <c r="D14" i="10" l="1"/>
  <c r="C14"/>
  <c r="B10" i="19"/>
  <c r="C33" l="1"/>
  <c r="D38"/>
  <c r="D39"/>
  <c r="D38" i="1"/>
  <c r="D39"/>
  <c r="F21" i="21"/>
  <c r="C13" i="19"/>
  <c r="D31"/>
  <c r="C8" i="1"/>
  <c r="C9"/>
  <c r="C21"/>
  <c r="C7"/>
  <c r="C14"/>
  <c r="C33"/>
  <c r="C39"/>
  <c r="B13"/>
  <c r="B7" i="19"/>
  <c r="B12"/>
  <c r="B14"/>
  <c r="B15"/>
  <c r="B18"/>
  <c r="B33"/>
  <c r="T23" i="24"/>
  <c r="S23"/>
  <c r="R23"/>
  <c r="Q23"/>
  <c r="O23"/>
  <c r="N23"/>
  <c r="M23"/>
  <c r="K23"/>
  <c r="J23"/>
  <c r="I23"/>
  <c r="F23"/>
  <c r="E23"/>
  <c r="D23"/>
  <c r="U22"/>
  <c r="H22"/>
  <c r="G22" s="1"/>
  <c r="P22" s="1"/>
  <c r="V22" s="1"/>
  <c r="W22" s="1"/>
  <c r="U21"/>
  <c r="U23" s="1"/>
  <c r="Q21"/>
  <c r="H21"/>
  <c r="G21"/>
  <c r="P21" s="1"/>
  <c r="V21" s="1"/>
  <c r="W21" s="1"/>
  <c r="U20"/>
  <c r="L20"/>
  <c r="L23" s="1"/>
  <c r="H20"/>
  <c r="H23" s="1"/>
  <c r="T19"/>
  <c r="S19"/>
  <c r="R19"/>
  <c r="Q19"/>
  <c r="O19"/>
  <c r="M19"/>
  <c r="L19"/>
  <c r="K19"/>
  <c r="J19"/>
  <c r="I19"/>
  <c r="F19"/>
  <c r="E19"/>
  <c r="U18"/>
  <c r="H18"/>
  <c r="G18" s="1"/>
  <c r="P18" s="1"/>
  <c r="V18" s="1"/>
  <c r="W18" s="1"/>
  <c r="U17"/>
  <c r="U19" s="1"/>
  <c r="H17"/>
  <c r="G17" s="1"/>
  <c r="P17" s="1"/>
  <c r="V17" s="1"/>
  <c r="W17" s="1"/>
  <c r="D17"/>
  <c r="D19" s="1"/>
  <c r="U16"/>
  <c r="N16"/>
  <c r="N19" s="1"/>
  <c r="H16"/>
  <c r="H19" s="1"/>
  <c r="T15"/>
  <c r="T24" s="1"/>
  <c r="S15"/>
  <c r="S24" s="1"/>
  <c r="R15"/>
  <c r="R24" s="1"/>
  <c r="Q15"/>
  <c r="Q24" s="1"/>
  <c r="O15"/>
  <c r="O24" s="1"/>
  <c r="N15"/>
  <c r="N24" s="1"/>
  <c r="M15"/>
  <c r="M24" s="1"/>
  <c r="L15"/>
  <c r="L24" s="1"/>
  <c r="K15"/>
  <c r="K24" s="1"/>
  <c r="J15"/>
  <c r="J24" s="1"/>
  <c r="I15"/>
  <c r="I24" s="1"/>
  <c r="F15"/>
  <c r="F24" s="1"/>
  <c r="E15"/>
  <c r="E24" s="1"/>
  <c r="D15"/>
  <c r="U14"/>
  <c r="H14"/>
  <c r="G14" s="1"/>
  <c r="P14" s="1"/>
  <c r="V14" s="1"/>
  <c r="W14" s="1"/>
  <c r="U13"/>
  <c r="H13"/>
  <c r="G13" s="1"/>
  <c r="P13" s="1"/>
  <c r="V13" s="1"/>
  <c r="W13" s="1"/>
  <c r="U12"/>
  <c r="H12"/>
  <c r="G12" s="1"/>
  <c r="P12" s="1"/>
  <c r="V12" s="1"/>
  <c r="W12" s="1"/>
  <c r="U11"/>
  <c r="H11"/>
  <c r="G11" s="1"/>
  <c r="P11" s="1"/>
  <c r="V11" s="1"/>
  <c r="W11" s="1"/>
  <c r="U10"/>
  <c r="H10"/>
  <c r="G10" s="1"/>
  <c r="P10" s="1"/>
  <c r="V10" s="1"/>
  <c r="W10" s="1"/>
  <c r="U9"/>
  <c r="U15" s="1"/>
  <c r="U24" s="1"/>
  <c r="H9"/>
  <c r="H15" s="1"/>
  <c r="B33" i="1"/>
  <c r="B18"/>
  <c r="B15"/>
  <c r="B14"/>
  <c r="B12"/>
  <c r="B11"/>
  <c r="B10"/>
  <c r="B7"/>
  <c r="B13" i="19" l="1"/>
  <c r="B5"/>
  <c r="B53" s="1"/>
  <c r="C13" i="1"/>
  <c r="B5"/>
  <c r="B53" s="1"/>
  <c r="H24" i="24"/>
  <c r="D24"/>
  <c r="G9"/>
  <c r="G16"/>
  <c r="G20"/>
  <c r="D51" i="19"/>
  <c r="D45"/>
  <c r="D42"/>
  <c r="D37"/>
  <c r="D36"/>
  <c r="D35"/>
  <c r="D34"/>
  <c r="D33"/>
  <c r="D30"/>
  <c r="D29"/>
  <c r="D28"/>
  <c r="D27"/>
  <c r="D26"/>
  <c r="D25"/>
  <c r="D23"/>
  <c r="D22"/>
  <c r="D21"/>
  <c r="D20"/>
  <c r="D19"/>
  <c r="D17"/>
  <c r="D16"/>
  <c r="D15"/>
  <c r="D14"/>
  <c r="D11"/>
  <c r="D10"/>
  <c r="D9"/>
  <c r="D8"/>
  <c r="D7"/>
  <c r="D6"/>
  <c r="C5"/>
  <c r="P9" i="24" l="1"/>
  <c r="G15"/>
  <c r="G24" s="1"/>
  <c r="P16"/>
  <c r="G19"/>
  <c r="G23"/>
  <c r="P20"/>
  <c r="D13" i="19"/>
  <c r="D5"/>
  <c r="P23" i="24" l="1"/>
  <c r="V20"/>
  <c r="P19"/>
  <c r="V16"/>
  <c r="P15"/>
  <c r="V9"/>
  <c r="C53" i="19"/>
  <c r="D53" s="1"/>
  <c r="W9" i="24" l="1"/>
  <c r="W15" s="1"/>
  <c r="V15"/>
  <c r="V23"/>
  <c r="W20"/>
  <c r="W23" s="1"/>
  <c r="V19"/>
  <c r="W16"/>
  <c r="W19" s="1"/>
  <c r="P24"/>
  <c r="V24" l="1"/>
  <c r="W24"/>
  <c r="D6" i="1" l="1"/>
  <c r="D7"/>
  <c r="D8"/>
  <c r="D9"/>
  <c r="D10"/>
  <c r="D11"/>
  <c r="D14"/>
  <c r="D15"/>
  <c r="D16"/>
  <c r="D17"/>
  <c r="D20"/>
  <c r="D21"/>
  <c r="D22"/>
  <c r="D23"/>
  <c r="D25"/>
  <c r="D26"/>
  <c r="D27"/>
  <c r="D28"/>
  <c r="D29"/>
  <c r="D30"/>
  <c r="D31"/>
  <c r="D34"/>
  <c r="D35"/>
  <c r="D36"/>
  <c r="D37"/>
  <c r="D42"/>
  <c r="D45"/>
  <c r="D51"/>
  <c r="C5" l="1"/>
  <c r="D5" l="1"/>
  <c r="D13"/>
  <c r="D33"/>
  <c r="B14" i="10"/>
  <c r="C53" i="1" l="1"/>
  <c r="D53" s="1"/>
</calcChain>
</file>

<file path=xl/sharedStrings.xml><?xml version="1.0" encoding="utf-8"?>
<sst xmlns="http://schemas.openxmlformats.org/spreadsheetml/2006/main" count="718" uniqueCount="555">
  <si>
    <t xml:space="preserve">        单位:万元</t>
  </si>
  <si>
    <t>单位：万元</t>
  </si>
  <si>
    <t xml:space="preserve">      地方政府一般债券付息支出</t>
  </si>
  <si>
    <t>合计</t>
  </si>
  <si>
    <t>科目名称</t>
  </si>
  <si>
    <t xml:space="preserve">   </t>
  </si>
  <si>
    <t>小计</t>
  </si>
  <si>
    <t>收入项目</t>
    <phoneticPr fontId="2" type="noConversion"/>
  </si>
  <si>
    <t>其中：金融保险业改增增值税</t>
    <phoneticPr fontId="2" type="noConversion"/>
  </si>
  <si>
    <t>其中：其他金融保险业营业税</t>
    <phoneticPr fontId="2" type="noConversion"/>
  </si>
  <si>
    <t>其中：成品油税费改革城建税转出</t>
    <phoneticPr fontId="2" type="noConversion"/>
  </si>
  <si>
    <t>其中：水土保持设施费</t>
    <phoneticPr fontId="2" type="noConversion"/>
  </si>
  <si>
    <t xml:space="preserve">      排污费</t>
    <phoneticPr fontId="2" type="noConversion"/>
  </si>
  <si>
    <t>其中：矿产资源补偿费</t>
    <phoneticPr fontId="2" type="noConversion"/>
  </si>
  <si>
    <t xml:space="preserve">      水资源费</t>
    <phoneticPr fontId="2" type="noConversion"/>
  </si>
  <si>
    <t xml:space="preserve">      新增建设用地土地有偿使用费收入</t>
    <phoneticPr fontId="2" type="noConversion"/>
  </si>
  <si>
    <t>合计</t>
    <phoneticPr fontId="2" type="noConversion"/>
  </si>
  <si>
    <t>一、中央收入</t>
    <phoneticPr fontId="2" type="noConversion"/>
  </si>
  <si>
    <t>二、地方收入</t>
    <phoneticPr fontId="2" type="noConversion"/>
  </si>
  <si>
    <t xml:space="preserve">  1、消费税</t>
    <phoneticPr fontId="2" type="noConversion"/>
  </si>
  <si>
    <t xml:space="preserve">  2、增值税</t>
    <phoneticPr fontId="2" type="noConversion"/>
  </si>
  <si>
    <t xml:space="preserve">  3、企业所得税60%</t>
    <phoneticPr fontId="2" type="noConversion"/>
  </si>
  <si>
    <t xml:space="preserve">  4、个人所得税60%</t>
    <phoneticPr fontId="2" type="noConversion"/>
  </si>
  <si>
    <t xml:space="preserve">  5、改征增值税（国税）</t>
    <phoneticPr fontId="2" type="noConversion"/>
  </si>
  <si>
    <t xml:space="preserve">  6、改征增值税（地税）</t>
    <phoneticPr fontId="2" type="noConversion"/>
  </si>
  <si>
    <t xml:space="preserve">  7、营业税</t>
    <phoneticPr fontId="2" type="noConversion"/>
  </si>
  <si>
    <t xml:space="preserve">  1、增值税</t>
    <phoneticPr fontId="2" type="noConversion"/>
  </si>
  <si>
    <t xml:space="preserve">  2、改征增值税（国税）</t>
    <phoneticPr fontId="2" type="noConversion"/>
  </si>
  <si>
    <t xml:space="preserve">  3、改征增值税（地税）</t>
    <phoneticPr fontId="2" type="noConversion"/>
  </si>
  <si>
    <t xml:space="preserve">  4、营业税</t>
    <phoneticPr fontId="2" type="noConversion"/>
  </si>
  <si>
    <t xml:space="preserve">  5、企业所得税40%</t>
    <phoneticPr fontId="2" type="noConversion"/>
  </si>
  <si>
    <t xml:space="preserve">  6、个人所得税40%</t>
    <phoneticPr fontId="2" type="noConversion"/>
  </si>
  <si>
    <t xml:space="preserve">  7、资源税</t>
    <phoneticPr fontId="2" type="noConversion"/>
  </si>
  <si>
    <t xml:space="preserve">  9、房产税</t>
    <phoneticPr fontId="2" type="noConversion"/>
  </si>
  <si>
    <t xml:space="preserve">  10、印花税</t>
    <phoneticPr fontId="2" type="noConversion"/>
  </si>
  <si>
    <t xml:space="preserve">  11、土地使用税</t>
    <phoneticPr fontId="2" type="noConversion"/>
  </si>
  <si>
    <t xml:space="preserve">  12、土地增值税</t>
    <phoneticPr fontId="2" type="noConversion"/>
  </si>
  <si>
    <t xml:space="preserve">  13、车船税</t>
    <phoneticPr fontId="2" type="noConversion"/>
  </si>
  <si>
    <t xml:space="preserve">  14、契税</t>
    <phoneticPr fontId="2" type="noConversion"/>
  </si>
  <si>
    <t xml:space="preserve">  15、耕占税</t>
    <phoneticPr fontId="2" type="noConversion"/>
  </si>
  <si>
    <t xml:space="preserve">  ⑴教育费附加</t>
    <phoneticPr fontId="2" type="noConversion"/>
  </si>
  <si>
    <t xml:space="preserve">  ⑵地方教育附加</t>
    <phoneticPr fontId="2" type="noConversion"/>
  </si>
  <si>
    <t xml:space="preserve">  ⑶文化事业建设费</t>
    <phoneticPr fontId="2" type="noConversion"/>
  </si>
  <si>
    <t xml:space="preserve">  ⑷残疾人就业保障金</t>
    <phoneticPr fontId="2" type="noConversion"/>
  </si>
  <si>
    <t xml:space="preserve">  ⑸教育资金收入</t>
    <phoneticPr fontId="2" type="noConversion"/>
  </si>
  <si>
    <t xml:space="preserve">  ⑹农田水利建设资金收入</t>
    <phoneticPr fontId="2" type="noConversion"/>
  </si>
  <si>
    <t xml:space="preserve">  ⑺森林植被恢复费</t>
    <phoneticPr fontId="2" type="noConversion"/>
  </si>
  <si>
    <t xml:space="preserve">  ⑻水利建设专项收入</t>
    <phoneticPr fontId="2" type="noConversion"/>
  </si>
  <si>
    <t xml:space="preserve">  ⑼行政事业性收费</t>
    <phoneticPr fontId="2" type="noConversion"/>
  </si>
  <si>
    <t xml:space="preserve">  ⑽罚没收入</t>
    <phoneticPr fontId="2" type="noConversion"/>
  </si>
  <si>
    <t xml:space="preserve">  ⑾国有资本经营收入</t>
    <phoneticPr fontId="2" type="noConversion"/>
  </si>
  <si>
    <t xml:space="preserve">  ⑿国有资源有偿使用收入</t>
    <phoneticPr fontId="2" type="noConversion"/>
  </si>
  <si>
    <t xml:space="preserve">  ⒀政府住房基金收入</t>
    <phoneticPr fontId="2" type="noConversion"/>
  </si>
  <si>
    <t xml:space="preserve">  ⒁其他收入</t>
    <phoneticPr fontId="2" type="noConversion"/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</si>
  <si>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</si>
  <si>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</si>
  <si>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</si>
  <si>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</si>
  <si>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</si>
  <si>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事业运行</t>
  </si>
  <si>
    <t xml:space="preserve">    政协事务</t>
  </si>
  <si>
    <t xml:space="preserve">      政协会议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</si>
  <si>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</si>
  <si>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</si>
  <si>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</si>
  <si>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信访事务</t>
  </si>
  <si>
    <t xml:space="preserve">    发展与改革事务</t>
  </si>
  <si>
    <t xml:space="preserve">      物价管理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</si>
  <si>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</si>
  <si>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</si>
  <si>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</si>
  <si>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</si>
  <si>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</si>
  <si>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税收事务</t>
  </si>
  <si>
    <t xml:space="preserve">      其他税收事务支出</t>
  </si>
  <si>
    <t xml:space="preserve">    审计事务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</si>
  <si>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</si>
  <si>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</si>
  <si>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</si>
  <si>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</si>
  <si>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</si>
  <si>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</si>
  <si>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</si>
  <si>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工商行政管理事务</t>
  </si>
  <si>
    <t xml:space="preserve">      工商行政管理专项</t>
  </si>
  <si>
    <t xml:space="preserve">      消费者权益保护</t>
  </si>
  <si>
    <t xml:space="preserve">    民族事务</t>
  </si>
  <si>
    <t xml:space="preserve">      其他民族事务支出</t>
  </si>
  <si>
    <t xml:space="preserve">    宗教事务</t>
  </si>
  <si>
    <t xml:space="preserve">      其他宗教事务支出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</si>
  <si>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</si>
  <si>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</si>
  <si>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</si>
  <si>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</si>
  <si>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党委办公厅(室)及相关机构事务</t>
  </si>
  <si>
    <t xml:space="preserve">    组织事务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</si>
  <si>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</si>
  <si>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</si>
  <si>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</si>
  <si>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</si>
  <si>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</si>
  <si>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国防支出</t>
  </si>
  <si>
    <t xml:space="preserve">    国防动员</t>
  </si>
  <si>
    <t xml:space="preserve">      人民防空</t>
  </si>
  <si>
    <t xml:space="preserve">  公共安全支出</t>
  </si>
  <si>
    <t xml:space="preserve">    公安</t>
  </si>
  <si>
    <t xml:space="preserve">      禁毒管理</t>
  </si>
  <si>
    <t xml:space="preserve">    检察</t>
  </si>
  <si>
    <t xml:space="preserve">    法院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</si>
  <si>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</si>
  <si>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</si>
  <si>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</si>
  <si>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</si>
  <si>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</si>
  <si>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</si>
  <si>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</si>
  <si>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</si>
  <si>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</si>
  <si>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</si>
  <si>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</si>
  <si>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</si>
  <si>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职业教育</t>
  </si>
  <si>
    <t xml:space="preserve">      其他职业教育支出</t>
  </si>
  <si>
    <t xml:space="preserve">    成人教育</t>
  </si>
  <si>
    <t xml:space="preserve">      成人中等教育</t>
  </si>
  <si>
    <t xml:space="preserve">      其他成人教育支出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</si>
  <si>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</si>
  <si>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</si>
  <si>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</si>
  <si>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</si>
  <si>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</si>
  <si>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</si>
  <si>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科学技术支出</t>
  </si>
  <si>
    <t xml:space="preserve">    科学技术管理事务</t>
  </si>
  <si>
    <t xml:space="preserve">    技术研究与开发</t>
  </si>
  <si>
    <t xml:space="preserve">      应用技术研究与开发</t>
  </si>
  <si>
    <t xml:space="preserve">    科学技术普及</t>
  </si>
  <si>
    <t xml:space="preserve">      机构运行</t>
  </si>
  <si>
    <t xml:space="preserve">      科普活动</t>
  </si>
  <si>
    <t xml:space="preserve">  文化体育与传媒支出</t>
  </si>
  <si>
    <t xml:space="preserve">    文化</t>
  </si>
  <si>
    <t xml:space="preserve">      图书馆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</si>
  <si>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</si>
  <si>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</si>
  <si>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</si>
  <si>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</si>
  <si>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</si>
  <si>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体育</t>
  </si>
  <si>
    <t xml:space="preserve">      群众体育</t>
  </si>
  <si>
    <t xml:space="preserve">    新闻出版广播影视</t>
  </si>
  <si>
    <t xml:space="preserve">      其他新闻出版广播影视支出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</si>
  <si>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</si>
  <si>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</si>
  <si>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</si>
  <si>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</si>
  <si>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</si>
  <si>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</si>
  <si>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</si>
  <si>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</si>
  <si>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</si>
  <si>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</si>
  <si>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</si>
  <si>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</si>
  <si>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</si>
  <si>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</si>
  <si>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</si>
  <si>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</si>
  <si>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</si>
  <si>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未归口管理的行政单位离退休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</si>
  <si>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</si>
  <si>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</si>
  <si>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</si>
  <si>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</si>
  <si>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</si>
  <si>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</si>
  <si>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</si>
  <si>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</si>
  <si>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</si>
  <si>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</si>
  <si>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</si>
  <si>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  退役士兵管理教育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</si>
  <si>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</si>
  <si>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</si>
  <si>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</si>
  <si>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</si>
  <si>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</si>
  <si>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</si>
  <si>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</si>
  <si>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</si>
  <si>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</si>
  <si>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</si>
  <si>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</si>
  <si>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</si>
  <si>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</si>
  <si>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</si>
  <si>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</si>
  <si>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</si>
  <si>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</si>
  <si>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</si>
  <si>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</si>
  <si>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</si>
  <si>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财政对其他基本养老保险基金的补助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</si>
  <si>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</si>
  <si>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</si>
  <si>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</si>
  <si>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</si>
  <si>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</si>
  <si>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</si>
  <si>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</si>
  <si>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</si>
  <si>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</si>
  <si>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</si>
  <si>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</si>
  <si>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</si>
  <si>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</si>
  <si>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</si>
  <si>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</si>
  <si>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</si>
  <si>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</si>
  <si>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</si>
  <si>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</si>
  <si>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</si>
  <si>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</si>
  <si>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</si>
  <si>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其他计划生育事务支出</t>
  </si>
  <si>
    <t xml:space="preserve">    食品和药品监督管理事务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</si>
  <si>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</si>
  <si>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</si>
  <si>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</si>
  <si>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</si>
  <si>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</si>
  <si>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</si>
  <si>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节能环保支出</t>
  </si>
  <si>
    <t xml:space="preserve">    能源节约利用(款)</t>
  </si>
  <si>
    <t xml:space="preserve">      能源节能利用(项)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</si>
  <si>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</si>
  <si>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</si>
  <si>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</si>
  <si>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</si>
  <si>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</si>
  <si>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</si>
  <si>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</si>
  <si>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城乡社区环境卫生(款)</t>
  </si>
  <si>
    <t xml:space="preserve">      城乡社区环境卫生(项)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</si>
  <si>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</si>
  <si>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</si>
  <si>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</si>
  <si>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</si>
  <si>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</si>
  <si>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农业行业业务管理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</si>
  <si>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</si>
  <si>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</si>
  <si>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</si>
  <si>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</si>
  <si>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</si>
  <si>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其他农业支出</t>
  </si>
  <si>
    <t xml:space="preserve">    林业</t>
  </si>
  <si>
    <t xml:space="preserve">      森林培育</t>
  </si>
  <si>
    <t xml:space="preserve">    水利</t>
  </si>
  <si>
    <t xml:space="preserve">      水利行业业务管理</t>
  </si>
  <si>
    <t xml:space="preserve">      水利工程运行与维护</t>
  </si>
  <si>
    <t xml:space="preserve">      防汛</t>
  </si>
  <si>
    <t xml:space="preserve">      其他水利支出</t>
  </si>
  <si>
    <t xml:space="preserve">    扶贫</t>
  </si>
  <si>
    <t xml:space="preserve">      其他扶贫支出</t>
  </si>
  <si>
    <t xml:space="preserve">    普惠金融发展支出</t>
  </si>
  <si>
    <t xml:space="preserve">      农业保险保费补贴</t>
  </si>
  <si>
    <t xml:space="preserve">    其他农林水事务支出(款)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</si>
  <si>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</si>
  <si>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</si>
  <si>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</si>
  <si>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公路养护</t>
  </si>
  <si>
    <t xml:space="preserve">      公路运输管理</t>
  </si>
  <si>
    <t xml:space="preserve">      其他公路水路运输支出</t>
  </si>
  <si>
    <t xml:space="preserve">  资源勘探信息等支出</t>
  </si>
  <si>
    <t xml:space="preserve">    安全生产监管</t>
  </si>
  <si>
    <t xml:space="preserve">      其他安全生产监管支出</t>
  </si>
  <si>
    <t xml:space="preserve">    支持中小企业发展和管理支出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</si>
  <si>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</si>
  <si>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</si>
  <si>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</si>
  <si>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旅游业管理与服务支出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</si>
  <si>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</si>
  <si>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</si>
  <si>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</si>
  <si>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地质灾害防治</t>
  </si>
  <si>
    <t xml:space="preserve">  住房保障支出</t>
  </si>
  <si>
    <t xml:space="preserve">    住房改革支出</t>
  </si>
  <si>
    <t xml:space="preserve">      住房公积金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</si>
  <si>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</si>
  <si>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</si>
  <si>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</si>
  <si>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</si>
  <si>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</si>
  <si>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其他党委办公厅(室)及相关机构事务支出</t>
  </si>
  <si>
    <t xml:space="preserve">      拘押收教场所管理</t>
  </si>
  <si>
    <t xml:space="preserve">      文化交流与合作</t>
  </si>
  <si>
    <t xml:space="preserve">    自然生态保护</t>
  </si>
  <si>
    <t xml:space="preserve">      农村环境保护</t>
  </si>
  <si>
    <t xml:space="preserve">      执法监管</t>
  </si>
  <si>
    <t xml:space="preserve">      农业结构调整补贴</t>
  </si>
  <si>
    <t xml:space="preserve">      林业技术推广</t>
  </si>
  <si>
    <t xml:space="preserve">      水利前期工作</t>
  </si>
  <si>
    <t xml:space="preserve">      水利执法监督</t>
  </si>
  <si>
    <t xml:space="preserve">      水资源节约管理与保护</t>
  </si>
  <si>
    <t xml:space="preserve">      水文测报</t>
  </si>
  <si>
    <t xml:space="preserve">      水利安全监督</t>
  </si>
  <si>
    <t xml:space="preserve">      公路建设</t>
  </si>
  <si>
    <t xml:space="preserve">    资源勘探开发</t>
  </si>
  <si>
    <t xml:space="preserve">      其他资源勘探业支出</t>
  </si>
  <si>
    <t xml:space="preserve">    工业和信息产业监管</t>
  </si>
  <si>
    <t xml:space="preserve">      工业和信息产业支持</t>
  </si>
  <si>
    <t xml:space="preserve">      国土资源社会公益服务</t>
  </si>
  <si>
    <t xml:space="preserve">      其他国土资源事务支出</t>
  </si>
  <si>
    <t>单位：万元</t>
    <phoneticPr fontId="1" type="noConversion"/>
  </si>
  <si>
    <t>支出项目</t>
    <phoneticPr fontId="2" type="noConversion"/>
  </si>
  <si>
    <t>国有土地使用权出让收入</t>
    <phoneticPr fontId="2" type="noConversion"/>
  </si>
  <si>
    <t>国有土地收益基金收入</t>
    <phoneticPr fontId="2" type="noConversion"/>
  </si>
  <si>
    <t>农业土地开发资金收入</t>
    <phoneticPr fontId="2" type="noConversion"/>
  </si>
  <si>
    <t>彩票公益金收入</t>
    <phoneticPr fontId="2" type="noConversion"/>
  </si>
  <si>
    <t>城市基础设施配套费收入</t>
    <phoneticPr fontId="2" type="noConversion"/>
  </si>
  <si>
    <t>其他政府性基金收入</t>
    <phoneticPr fontId="2" type="noConversion"/>
  </si>
  <si>
    <t>上级补助收入</t>
    <phoneticPr fontId="1" type="noConversion"/>
  </si>
  <si>
    <t>上解支出</t>
    <phoneticPr fontId="2" type="noConversion"/>
  </si>
  <si>
    <t>征地和拆迁补偿支出</t>
    <phoneticPr fontId="2" type="noConversion"/>
  </si>
  <si>
    <t>补助被征地农民</t>
    <phoneticPr fontId="2" type="noConversion"/>
  </si>
  <si>
    <t>土地开发支出</t>
    <phoneticPr fontId="2" type="noConversion"/>
  </si>
  <si>
    <t>廉租住房</t>
    <phoneticPr fontId="2" type="noConversion"/>
  </si>
  <si>
    <t>污水处理</t>
    <phoneticPr fontId="2" type="noConversion"/>
  </si>
  <si>
    <t>城市建设支出</t>
    <phoneticPr fontId="2" type="noConversion"/>
  </si>
  <si>
    <t>国有土地收益基金支出</t>
    <phoneticPr fontId="2" type="noConversion"/>
  </si>
  <si>
    <t>农业土地开发资金支出</t>
    <phoneticPr fontId="2" type="noConversion"/>
  </si>
  <si>
    <t>城市基础设施配套费支出</t>
    <phoneticPr fontId="2" type="noConversion"/>
  </si>
  <si>
    <t>彩票公益金支出</t>
    <phoneticPr fontId="2" type="noConversion"/>
  </si>
  <si>
    <t>土地出让业务费</t>
    <phoneticPr fontId="2" type="noConversion"/>
  </si>
  <si>
    <t>表土剥离</t>
    <phoneticPr fontId="2" type="noConversion"/>
  </si>
  <si>
    <t>基本农田建设资金</t>
    <phoneticPr fontId="2" type="noConversion"/>
  </si>
  <si>
    <t>村级留用地建设资金</t>
    <phoneticPr fontId="2" type="noConversion"/>
  </si>
  <si>
    <t>地区</t>
    <phoneticPr fontId="1" type="noConversion"/>
  </si>
  <si>
    <t>章水镇</t>
    <phoneticPr fontId="1" type="noConversion"/>
  </si>
  <si>
    <t>龙观乡</t>
    <phoneticPr fontId="1" type="noConversion"/>
  </si>
  <si>
    <t>横街镇</t>
    <phoneticPr fontId="1" type="noConversion"/>
  </si>
  <si>
    <t>鄞江镇</t>
    <phoneticPr fontId="1" type="noConversion"/>
  </si>
  <si>
    <t>洞桥镇</t>
    <phoneticPr fontId="1" type="noConversion"/>
  </si>
  <si>
    <t>集仕港镇</t>
    <phoneticPr fontId="1" type="noConversion"/>
  </si>
  <si>
    <t>古林镇</t>
    <phoneticPr fontId="1" type="noConversion"/>
  </si>
  <si>
    <t>高桥镇</t>
    <phoneticPr fontId="1" type="noConversion"/>
  </si>
  <si>
    <t>石碶街道</t>
    <phoneticPr fontId="1" type="noConversion"/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</si>
  <si>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</si>
  <si>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</si>
  <si>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</si>
  <si>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</si>
  <si>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</si>
  <si>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项目名称</t>
  </si>
  <si>
    <t>一、资本性支出</t>
  </si>
  <si>
    <t>（一）新设企业注入国有资本金</t>
  </si>
  <si>
    <t>（二）补充企业国有资本</t>
  </si>
  <si>
    <t>（三）认购股权、股份</t>
  </si>
  <si>
    <t>（四）其他资本性支出</t>
  </si>
  <si>
    <t>二、费用性支出</t>
  </si>
  <si>
    <t>三、其他支出</t>
  </si>
  <si>
    <t>合   计</t>
  </si>
  <si>
    <t xml:space="preserve">    运输企业利润收入</t>
    <phoneticPr fontId="1" type="noConversion"/>
  </si>
  <si>
    <t xml:space="preserve">    投资服务企业利润收入</t>
    <phoneticPr fontId="1" type="noConversion"/>
  </si>
  <si>
    <t xml:space="preserve">    贸易企业利润收入</t>
    <phoneticPr fontId="1" type="noConversion"/>
  </si>
  <si>
    <t xml:space="preserve">    教育文化广播企业利润收入</t>
    <phoneticPr fontId="1" type="noConversion"/>
  </si>
  <si>
    <t xml:space="preserve">    农林牧渔企业利润收入</t>
    <phoneticPr fontId="1" type="noConversion"/>
  </si>
  <si>
    <t xml:space="preserve">    其他国有资本经营预算企业利润收入</t>
    <phoneticPr fontId="1" type="noConversion"/>
  </si>
  <si>
    <t xml:space="preserve">    国有控股公司股利、股息收入</t>
    <phoneticPr fontId="1" type="noConversion"/>
  </si>
  <si>
    <t xml:space="preserve">    国有参股公司股利、股息收入</t>
    <phoneticPr fontId="1" type="noConversion"/>
  </si>
  <si>
    <t xml:space="preserve">    其他国有资本经营预算企业股利、股息收入</t>
    <phoneticPr fontId="1" type="noConversion"/>
  </si>
  <si>
    <t xml:space="preserve">    国有股权、股份转让收入</t>
    <phoneticPr fontId="1" type="noConversion"/>
  </si>
  <si>
    <t xml:space="preserve">    国有独资企业产权转让收入</t>
    <phoneticPr fontId="1" type="noConversion"/>
  </si>
  <si>
    <t xml:space="preserve">    其他国有资本经营预算企业产权转让收入</t>
    <phoneticPr fontId="1" type="noConversion"/>
  </si>
  <si>
    <t xml:space="preserve">    国有股权、股份清算收入</t>
    <phoneticPr fontId="1" type="noConversion"/>
  </si>
  <si>
    <t xml:space="preserve">    国有独资企业清算收入</t>
    <phoneticPr fontId="1" type="noConversion"/>
  </si>
  <si>
    <t xml:space="preserve">    其他国有资本经营预算企业清算收入</t>
    <phoneticPr fontId="1" type="noConversion"/>
  </si>
  <si>
    <t>科目名称</t>
    <phoneticPr fontId="1" type="noConversion"/>
  </si>
  <si>
    <t>社会保险基金险种</t>
  </si>
  <si>
    <t>上年结余</t>
  </si>
  <si>
    <t>本年收入</t>
  </si>
  <si>
    <t>本年支出</t>
  </si>
  <si>
    <t>本年收支结余</t>
  </si>
  <si>
    <t>年末滚存结余</t>
  </si>
  <si>
    <t>社会保险费收入</t>
  </si>
  <si>
    <t>利息收入</t>
  </si>
  <si>
    <t>财政补贴收入</t>
  </si>
  <si>
    <t>异地转移收入</t>
  </si>
  <si>
    <t>收入合计</t>
  </si>
  <si>
    <t>社会保险待遇支出</t>
  </si>
  <si>
    <t>异地转移支出</t>
  </si>
  <si>
    <t>上解支出</t>
  </si>
  <si>
    <t>其他支出</t>
  </si>
  <si>
    <t>支出合计</t>
  </si>
  <si>
    <t>城乡居民养老保险基金</t>
  </si>
  <si>
    <t>被征地人员养老保险基金（区级）</t>
  </si>
  <si>
    <t>城镇居民养老保险基金</t>
  </si>
  <si>
    <t>新型农村养老保险基金</t>
  </si>
  <si>
    <t>机关事业养老保险基金</t>
  </si>
  <si>
    <t>事业养老保险基金（区级）</t>
  </si>
  <si>
    <t>养老基金小计</t>
  </si>
  <si>
    <t>城乡居民医疗保险基金</t>
  </si>
  <si>
    <t>公务员医疗补助基金</t>
  </si>
  <si>
    <t>机关子女医疗保险基金</t>
  </si>
  <si>
    <t>医保基金小计</t>
  </si>
  <si>
    <t>促进就业专项资金</t>
  </si>
  <si>
    <t>专项资金小计</t>
  </si>
  <si>
    <t>合    计</t>
  </si>
  <si>
    <t>其他</t>
  </si>
  <si>
    <t xml:space="preserve">  8、城建税</t>
    <phoneticPr fontId="2" type="noConversion"/>
  </si>
  <si>
    <t>2018年年初预算</t>
    <phoneticPr fontId="1" type="noConversion"/>
  </si>
  <si>
    <t>2018年调整预算</t>
    <phoneticPr fontId="2" type="noConversion"/>
  </si>
  <si>
    <t>海曙区2018年社会保险基金调整预算分项统计表</t>
  </si>
  <si>
    <t>区财政补贴收入</t>
  </si>
  <si>
    <t>乡镇财政补贴收入</t>
  </si>
  <si>
    <t>上级财政补贴收入</t>
  </si>
  <si>
    <t>当年一般公共预算</t>
  </si>
  <si>
    <t>社保风险、政府性基金</t>
  </si>
  <si>
    <t>清算收入</t>
  </si>
  <si>
    <t>养老保险专项资金</t>
  </si>
  <si>
    <t>医疗保险专项资金</t>
  </si>
  <si>
    <t xml:space="preserve">  16、环境保护税</t>
    <phoneticPr fontId="2" type="noConversion"/>
  </si>
  <si>
    <t xml:space="preserve">  17、非税收入小计</t>
    <phoneticPr fontId="2" type="noConversion"/>
  </si>
  <si>
    <t>年初预算</t>
    <phoneticPr fontId="1" type="noConversion"/>
  </si>
  <si>
    <t>调整预算</t>
    <phoneticPr fontId="1" type="noConversion"/>
  </si>
  <si>
    <t>单元：万元</t>
    <phoneticPr fontId="1" type="noConversion"/>
  </si>
  <si>
    <t>2018年转移性支出调整预算表</t>
    <phoneticPr fontId="1" type="noConversion"/>
  </si>
  <si>
    <t>2018年海曙区一般公共预算收入调整预算表</t>
    <phoneticPr fontId="2" type="noConversion"/>
  </si>
  <si>
    <t>2018年海曙区本级一般公共预算收入调整预算表</t>
    <phoneticPr fontId="2" type="noConversion"/>
  </si>
  <si>
    <t>2018年度海曙区本级一般公共预算支出调整预算表</t>
    <phoneticPr fontId="2" type="noConversion"/>
  </si>
  <si>
    <t>2018年国有资本经营预算收入预算调整表</t>
    <phoneticPr fontId="1" type="noConversion"/>
  </si>
  <si>
    <r>
      <t>2018年国有资本经营预算支出预算调整表</t>
    </r>
    <r>
      <rPr>
        <sz val="22"/>
        <color theme="1"/>
        <rFont val="方正小标宋简体"/>
        <family val="3"/>
        <charset val="134"/>
      </rPr>
      <t xml:space="preserve">                                                       </t>
    </r>
    <phoneticPr fontId="1" type="noConversion"/>
  </si>
  <si>
    <t>2018年本级政府性基金收支预算调整表</t>
    <phoneticPr fontId="1" type="noConversion"/>
  </si>
  <si>
    <t>比年初预算+-%</t>
    <phoneticPr fontId="2" type="noConversion"/>
  </si>
  <si>
    <t>科目编码</t>
  </si>
  <si>
    <t>一般公共预算支出合计</t>
  </si>
  <si>
    <t xml:space="preserve">      代表工作</t>
  </si>
  <si>
    <t xml:space="preserve">      审计业务</t>
  </si>
  <si>
    <t xml:space="preserve">    海关事务</t>
  </si>
  <si>
    <t xml:space="preserve">      其他海关事务支出</t>
  </si>
  <si>
    <t xml:space="preserve">    质量技术监督与检验检疫事务</t>
  </si>
  <si>
    <t xml:space="preserve">      标准化管理 </t>
  </si>
  <si>
    <t xml:space="preserve">      民族工作专项</t>
  </si>
  <si>
    <t xml:space="preserve">      其他群众团体事务支出</t>
  </si>
  <si>
    <t xml:space="preserve">    其他一般公共服务支出(款)</t>
  </si>
  <si>
    <t xml:space="preserve">      其他一般公共服务支出(项)</t>
  </si>
  <si>
    <t xml:space="preserve">      民兵</t>
  </si>
  <si>
    <t xml:space="preserve">      “两庭”建设</t>
  </si>
  <si>
    <t xml:space="preserve">      城市中小学教学设施</t>
  </si>
  <si>
    <t xml:space="preserve">    其他教育支出(款)</t>
  </si>
  <si>
    <t xml:space="preserve">      其他教育支出(项)</t>
  </si>
  <si>
    <t xml:space="preserve">      产业技术研究与开发</t>
  </si>
  <si>
    <t xml:space="preserve">    其他科学技术支出</t>
  </si>
  <si>
    <t xml:space="preserve">      其他科学技术支出</t>
  </si>
  <si>
    <t xml:space="preserve">      文化创作与保护</t>
  </si>
  <si>
    <t xml:space="preserve">      历史名城与古迹</t>
  </si>
  <si>
    <t xml:space="preserve">      其他文物支出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</si>
  <si>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</si>
  <si>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</si>
  <si>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</si>
  <si>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</si>
  <si>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    信息化建设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</si>
  <si>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</si>
  <si>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</si>
  <si>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</si>
  <si>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  高技能人才培养补助</t>
  </si>
  <si>
    <t xml:space="preserve">      退役士兵安置</t>
  </si>
  <si>
    <t xml:space="preserve">      军队移交政府离退休干部管理机构</t>
  </si>
  <si>
    <t xml:space="preserve">      财政对城乡居民基本养老保险基金的补助</t>
  </si>
  <si>
    <t xml:space="preserve">      其他食品和药品监督管理事务支出</t>
  </si>
  <si>
    <t xml:space="preserve">      财政对其他基本医疗保险基金的补助</t>
  </si>
  <si>
    <t xml:space="preserve">      疾病应急救助</t>
  </si>
  <si>
    <t xml:space="preserve">    污染防治</t>
  </si>
  <si>
    <t xml:space="preserve">      大气</t>
  </si>
  <si>
    <t xml:space="preserve">      其他污染防治支出</t>
  </si>
  <si>
    <t xml:space="preserve">    污染减排</t>
  </si>
  <si>
    <t xml:space="preserve">       减排专项支出</t>
  </si>
  <si>
    <t xml:space="preserve">    可再生能源(款)</t>
  </si>
  <si>
    <t xml:space="preserve">       可再生能源(项)</t>
  </si>
  <si>
    <t xml:space="preserve">      其他城乡社区公共设施支出</t>
  </si>
  <si>
    <t xml:space="preserve">    其他城乡社区支出(款)</t>
  </si>
  <si>
    <t xml:space="preserve">      其他城乡社区支出(项)</t>
  </si>
  <si>
    <t xml:space="preserve">      统计监测与信息服务</t>
  </si>
  <si>
    <t xml:space="preserve">      成品油价格改革对渔业的补贴</t>
  </si>
  <si>
    <t xml:space="preserve">      对高校毕业生到基层任职补助</t>
  </si>
  <si>
    <t xml:space="preserve">      森林资源管理</t>
  </si>
  <si>
    <t xml:space="preserve">      森林生态效益补偿</t>
  </si>
  <si>
    <t xml:space="preserve">      林业执法与监督</t>
  </si>
  <si>
    <t xml:space="preserve">      林业产业化</t>
  </si>
  <si>
    <t xml:space="preserve">      林业防灾减灾</t>
  </si>
  <si>
    <t xml:space="preserve">      其他林业支出</t>
  </si>
  <si>
    <t xml:space="preserve">      水利工程建设</t>
  </si>
  <si>
    <t xml:space="preserve">      大中型水库移民后期扶持专项支出</t>
  </si>
  <si>
    <t xml:space="preserve">      农村基础设施建设</t>
  </si>
  <si>
    <t xml:space="preserve">    农村综合改革</t>
  </si>
  <si>
    <t xml:space="preserve">      对村级一事一议的补助</t>
  </si>
  <si>
    <t xml:space="preserve">      对村集体经济组织的补助</t>
  </si>
  <si>
    <t xml:space="preserve">      其他普惠金融发展支出</t>
  </si>
  <si>
    <t xml:space="preserve">      水路运输管理支出</t>
  </si>
  <si>
    <t xml:space="preserve">    成品油价格改革对交通运输的补贴</t>
  </si>
  <si>
    <t xml:space="preserve">      对出租车的补贴</t>
  </si>
  <si>
    <t xml:space="preserve">    车辆购置税支出</t>
  </si>
  <si>
    <t xml:space="preserve">      车辆购置税用于农村公路建设支出</t>
  </si>
  <si>
    <t xml:space="preserve">      车辆购置税其他支出</t>
  </si>
  <si>
    <t xml:space="preserve">    制造业</t>
  </si>
  <si>
    <t xml:space="preserve">      其他制造业支出</t>
  </si>
  <si>
    <t xml:space="preserve">      中小企业发展专项</t>
  </si>
  <si>
    <t xml:space="preserve">    其他资源勘探信息等支出(款)</t>
  </si>
  <si>
    <t xml:space="preserve">      其他资源勘探信息等支出(项)</t>
  </si>
  <si>
    <t xml:space="preserve">      其他商业流通事务支出</t>
  </si>
  <si>
    <t xml:space="preserve">      旅游行业业务管理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</si>
  <si>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</si>
  <si>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</si>
  <si>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</si>
  <si>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</si>
  <si>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</si>
  <si>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金融发展支出</t>
  </si>
  <si>
    <t xml:space="preserve">      其他金融发展支出</t>
  </si>
  <si>
    <t xml:space="preserve">  援助其他地区支出</t>
  </si>
  <si>
    <t xml:space="preserve">    其他支出</t>
  </si>
  <si>
    <t xml:space="preserve">      土地资源利用与保护</t>
  </si>
  <si>
    <t xml:space="preserve">      地质矿产资源利用与保护</t>
  </si>
  <si>
    <t xml:space="preserve">    气象事务</t>
  </si>
  <si>
    <t xml:space="preserve">      气象事业机构</t>
  </si>
  <si>
    <t xml:space="preserve">      气象探测</t>
  </si>
  <si>
    <t xml:space="preserve">      气象预报预测</t>
  </si>
  <si>
    <t xml:space="preserve">      气象服务</t>
  </si>
  <si>
    <t xml:space="preserve">      气象装备保障维护</t>
  </si>
  <si>
    <t xml:space="preserve">      其他气象事务支出</t>
  </si>
  <si>
    <t xml:space="preserve">    保障性安居工程支出</t>
  </si>
  <si>
    <t xml:space="preserve">      棚户区改造</t>
  </si>
  <si>
    <t xml:space="preserve">      保障性住房租金补贴</t>
  </si>
  <si>
    <t xml:space="preserve">      提租补贴</t>
  </si>
  <si>
    <t xml:space="preserve">      购房补贴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</si>
  <si>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</si>
  <si>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</si>
  <si>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</si>
  <si>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</si>
  <si>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</si>
  <si>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</si>
  <si>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储备粮油差价补贴</t>
  </si>
  <si>
    <t xml:space="preserve">      最低收购价政策支出</t>
  </si>
  <si>
    <t>增减（+-）</t>
    <phoneticPr fontId="2" type="noConversion"/>
  </si>
  <si>
    <t>上年结余</t>
    <phoneticPr fontId="1" type="noConversion"/>
  </si>
  <si>
    <t>上年结余</t>
    <phoneticPr fontId="1" type="noConversion"/>
  </si>
  <si>
    <t>其他政府性基金</t>
    <phoneticPr fontId="1" type="noConversion"/>
  </si>
  <si>
    <t xml:space="preserve">      职业高中教育</t>
  </si>
  <si>
    <t xml:space="preserve">    其他交通运输支出(款)</t>
  </si>
  <si>
    <t xml:space="preserve">      其他交通运输支出(项)</t>
  </si>
  <si>
    <t xml:space="preserve">  预备费</t>
  </si>
  <si>
    <t xml:space="preserve">      年初预留</t>
  </si>
  <si>
    <t xml:space="preserve">  其他专项转移支付资金</t>
  </si>
  <si>
    <t>上年结转</t>
  </si>
  <si>
    <t>年初预算</t>
  </si>
  <si>
    <t>调整预算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</si>
</sst>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_ "/>
    <numFmt numFmtId="177" formatCode="0.0%"/>
    <numFmt numFmtId="178" formatCode="_ * #,##0_ ;_ * \-#,##0_ ;_ * &quot;-&quot;??_ ;_ @_ 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b/>
      <sz val="18"/>
      <name val="仿宋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b/>
      <sz val="22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2"/>
      <color theme="1"/>
      <name val="方正小标宋简体"/>
      <family val="3"/>
      <charset val="134"/>
    </font>
    <font>
      <sz val="22"/>
      <color theme="1"/>
      <name val="方正小标宋简体"/>
      <family val="3"/>
      <charset val="134"/>
    </font>
    <font>
      <b/>
      <sz val="22"/>
      <name val="方正小标宋简体"/>
      <family val="3"/>
      <charset val="134"/>
    </font>
    <font>
      <b/>
      <sz val="20"/>
      <name val="方正小标宋简体"/>
      <family val="3"/>
      <charset val="134"/>
    </font>
    <font>
      <b/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0" fontId="4" fillId="0" borderId="0" xfId="0" quotePrefix="1" applyFont="1" applyAlignment="1">
      <alignment vertical="top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quotePrefix="1" applyFont="1" applyAlignment="1">
      <alignment vertical="top"/>
    </xf>
    <xf numFmtId="0" fontId="7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right" vertical="top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center" vertical="center" wrapText="1" shrinkToFit="1"/>
      <protection locked="0"/>
    </xf>
    <xf numFmtId="178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7" xfId="0" applyFont="1" applyFill="1" applyBorder="1" applyAlignment="1" applyProtection="1">
      <alignment vertical="center" wrapText="1"/>
      <protection locked="0"/>
    </xf>
    <xf numFmtId="0" fontId="20" fillId="0" borderId="7" xfId="0" applyFont="1" applyFill="1" applyBorder="1" applyAlignment="1" applyProtection="1">
      <alignment vertical="center" wrapText="1"/>
      <protection locked="0"/>
    </xf>
    <xf numFmtId="178" fontId="21" fillId="0" borderId="7" xfId="1" applyNumberFormat="1" applyFont="1" applyFill="1" applyBorder="1" applyAlignment="1" applyProtection="1">
      <alignment vertical="center" shrinkToFit="1"/>
      <protection locked="0"/>
    </xf>
    <xf numFmtId="178" fontId="22" fillId="0" borderId="7" xfId="1" applyNumberFormat="1" applyFont="1" applyFill="1" applyBorder="1" applyAlignment="1" applyProtection="1">
      <alignment vertical="center" shrinkToFit="1"/>
      <protection locked="0"/>
    </xf>
    <xf numFmtId="178" fontId="22" fillId="0" borderId="11" xfId="1" applyNumberFormat="1" applyFont="1" applyFill="1" applyBorder="1" applyAlignment="1" applyProtection="1">
      <alignment vertical="center" shrinkToFit="1"/>
    </xf>
    <xf numFmtId="178" fontId="22" fillId="0" borderId="11" xfId="1" applyNumberFormat="1" applyFont="1" applyFill="1" applyBorder="1" applyAlignment="1" applyProtection="1">
      <alignment vertical="center" shrinkToFit="1"/>
      <protection locked="0"/>
    </xf>
    <xf numFmtId="178" fontId="21" fillId="0" borderId="7" xfId="1" applyNumberFormat="1" applyFont="1" applyFill="1" applyBorder="1" applyAlignment="1" applyProtection="1">
      <alignment vertical="center" shrinkToFit="1"/>
    </xf>
    <xf numFmtId="178" fontId="23" fillId="0" borderId="7" xfId="1" applyNumberFormat="1" applyFont="1" applyFill="1" applyBorder="1" applyAlignment="1" applyProtection="1">
      <alignment vertical="center" shrinkToFit="1"/>
    </xf>
    <xf numFmtId="0" fontId="5" fillId="0" borderId="7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left" vertical="center"/>
    </xf>
    <xf numFmtId="3" fontId="9" fillId="0" borderId="7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vertical="center"/>
    </xf>
    <xf numFmtId="0" fontId="28" fillId="0" borderId="7" xfId="0" applyNumberFormat="1" applyFont="1" applyFill="1" applyBorder="1" applyAlignment="1" applyProtection="1">
      <alignment horizontal="left" vertical="center"/>
    </xf>
    <xf numFmtId="3" fontId="28" fillId="0" borderId="7" xfId="0" applyNumberFormat="1" applyFont="1" applyFill="1" applyBorder="1" applyAlignment="1" applyProtection="1">
      <alignment horizontal="right" vertical="center"/>
    </xf>
    <xf numFmtId="0" fontId="15" fillId="0" borderId="7" xfId="0" applyFont="1" applyBorder="1" applyAlignment="1"/>
    <xf numFmtId="0" fontId="11" fillId="0" borderId="7" xfId="0" applyFont="1" applyBorder="1" applyAlignment="1"/>
    <xf numFmtId="0" fontId="26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9" fillId="0" borderId="0" xfId="0" applyNumberFormat="1" applyFont="1" applyFill="1" applyAlignment="1" applyProtection="1">
      <alignment horizontal="right" vertical="center"/>
    </xf>
    <xf numFmtId="0" fontId="27" fillId="2" borderId="0" xfId="0" applyNumberFormat="1" applyFont="1" applyFill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top" shrinkToFit="1"/>
    </xf>
    <xf numFmtId="0" fontId="24" fillId="0" borderId="0" xfId="0" applyFont="1" applyAlignment="1">
      <alignment horizontal="center" vertical="center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 shrinkToFit="1"/>
      <protection locked="0"/>
    </xf>
    <xf numFmtId="0" fontId="20" fillId="0" borderId="3" xfId="0" applyFont="1" applyFill="1" applyBorder="1" applyAlignment="1" applyProtection="1">
      <alignment horizontal="center" vertical="center" wrapText="1" shrinkToFit="1"/>
      <protection locked="0"/>
    </xf>
    <xf numFmtId="0" fontId="20" fillId="0" borderId="11" xfId="0" applyFont="1" applyFill="1" applyBorder="1" applyAlignment="1" applyProtection="1">
      <alignment horizontal="center" vertical="center" wrapText="1" shrinkToFit="1"/>
      <protection locked="0"/>
    </xf>
    <xf numFmtId="0" fontId="20" fillId="0" borderId="7" xfId="0" applyFont="1" applyFill="1" applyBorder="1" applyAlignment="1" applyProtection="1">
      <alignment horizontal="center" vertical="center" wrapText="1" shrinkToFi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right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 shrinkToFit="1"/>
      <protection locked="0"/>
    </xf>
    <xf numFmtId="0" fontId="20" fillId="0" borderId="5" xfId="0" applyFont="1" applyFill="1" applyBorder="1" applyAlignment="1" applyProtection="1">
      <alignment horizontal="center" vertical="center" wrapText="1" shrinkToFit="1"/>
      <protection locked="0"/>
    </xf>
    <xf numFmtId="0" fontId="20" fillId="0" borderId="12" xfId="0" applyFont="1" applyFill="1" applyBorder="1" applyAlignment="1" applyProtection="1">
      <alignment horizontal="center" vertical="center" wrapText="1" shrinkToFit="1"/>
      <protection locked="0"/>
    </xf>
    <xf numFmtId="0" fontId="20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4" xfId="0" applyFont="1" applyFill="1" applyBorder="1" applyAlignment="1" applyProtection="1">
      <alignment horizontal="center" vertical="center" wrapText="1" shrinkToFit="1"/>
      <protection locked="0"/>
    </xf>
    <xf numFmtId="0" fontId="20" fillId="0" borderId="13" xfId="0" applyFont="1" applyFill="1" applyBorder="1" applyAlignment="1" applyProtection="1">
      <alignment horizontal="center" vertical="center" wrapText="1" shrinkToFit="1"/>
      <protection locked="0"/>
    </xf>
  </cellXfs>
  <cellStyles count="5">
    <cellStyle name="常规" xfId="0" builtinId="0"/>
    <cellStyle name="常规 2 4" xfId="3"/>
    <cellStyle name="常规 2 5" xfId="2"/>
    <cellStyle name="常规 3" xfId="4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3"/>
  <sheetViews>
    <sheetView tabSelected="1" topLeftCell="A31" workbookViewId="0">
      <selection activeCell="D32" sqref="D32"/>
    </sheetView>
  </sheetViews>
  <sheetFormatPr defaultRowHeight="18.95" customHeight="1"/>
  <cols>
    <col min="1" max="1" width="58.875" style="1" customWidth="1"/>
    <col min="2" max="4" width="15.25" style="1" customWidth="1"/>
    <col min="5" max="16384" width="9" style="1"/>
  </cols>
  <sheetData>
    <row r="1" spans="1:4" ht="32.25" customHeight="1">
      <c r="A1" s="66" t="s">
        <v>427</v>
      </c>
      <c r="B1" s="66"/>
      <c r="C1" s="66"/>
      <c r="D1" s="66"/>
    </row>
    <row r="2" spans="1:4" ht="11.25" customHeight="1">
      <c r="A2" s="7"/>
      <c r="B2" s="7"/>
      <c r="C2" s="7"/>
      <c r="D2" s="7"/>
    </row>
    <row r="3" spans="1:4" ht="18.95" customHeight="1">
      <c r="A3" s="67" t="s">
        <v>0</v>
      </c>
      <c r="B3" s="67"/>
      <c r="C3" s="67"/>
      <c r="D3" s="67"/>
    </row>
    <row r="4" spans="1:4" ht="18" customHeight="1">
      <c r="A4" s="2" t="s">
        <v>7</v>
      </c>
      <c r="B4" s="2" t="s">
        <v>410</v>
      </c>
      <c r="C4" s="2" t="s">
        <v>411</v>
      </c>
      <c r="D4" s="2" t="s">
        <v>433</v>
      </c>
    </row>
    <row r="5" spans="1:4" ht="18" customHeight="1">
      <c r="A5" s="4" t="s">
        <v>17</v>
      </c>
      <c r="B5" s="4">
        <f>SUM(B6:B12)</f>
        <v>758000</v>
      </c>
      <c r="C5" s="4">
        <f>SUM(C6:C12)</f>
        <v>728800</v>
      </c>
      <c r="D5" s="6">
        <f>C5/B5-1</f>
        <v>-3.8522427440633278E-2</v>
      </c>
    </row>
    <row r="6" spans="1:4" ht="18" customHeight="1">
      <c r="A6" s="3" t="s">
        <v>19</v>
      </c>
      <c r="B6" s="3">
        <v>8100</v>
      </c>
      <c r="C6" s="3">
        <v>7600</v>
      </c>
      <c r="D6" s="5">
        <f t="shared" ref="D6:D53" si="0">C6/B6-1</f>
        <v>-6.1728395061728447E-2</v>
      </c>
    </row>
    <row r="7" spans="1:4" ht="18" customHeight="1">
      <c r="A7" s="3" t="s">
        <v>20</v>
      </c>
      <c r="B7" s="3">
        <f>254050+10000</f>
        <v>264050</v>
      </c>
      <c r="C7" s="3">
        <f>209000+10000</f>
        <v>219000</v>
      </c>
      <c r="D7" s="5">
        <f t="shared" si="0"/>
        <v>-0.17061162658587392</v>
      </c>
    </row>
    <row r="8" spans="1:4" ht="18" customHeight="1">
      <c r="A8" s="3" t="s">
        <v>21</v>
      </c>
      <c r="B8" s="3">
        <v>196410</v>
      </c>
      <c r="C8" s="3">
        <f>205400+5000-480</f>
        <v>209920</v>
      </c>
      <c r="D8" s="5">
        <f t="shared" si="0"/>
        <v>6.878468509750002E-2</v>
      </c>
    </row>
    <row r="9" spans="1:4" ht="18" customHeight="1">
      <c r="A9" s="3" t="s">
        <v>22</v>
      </c>
      <c r="B9" s="3">
        <v>116840</v>
      </c>
      <c r="C9" s="3">
        <f>132400+13400</f>
        <v>145800</v>
      </c>
      <c r="D9" s="5">
        <f t="shared" si="0"/>
        <v>0.24786032180760009</v>
      </c>
    </row>
    <row r="10" spans="1:4" ht="18" customHeight="1">
      <c r="A10" s="3" t="s">
        <v>23</v>
      </c>
      <c r="B10" s="3">
        <f>156100+9200</f>
        <v>165300</v>
      </c>
      <c r="C10" s="3">
        <v>135400</v>
      </c>
      <c r="D10" s="5">
        <f t="shared" si="0"/>
        <v>-0.18088324258923172</v>
      </c>
    </row>
    <row r="11" spans="1:4" ht="18" customHeight="1">
      <c r="A11" s="3" t="s">
        <v>24</v>
      </c>
      <c r="B11" s="3">
        <f>7300</f>
        <v>7300</v>
      </c>
      <c r="C11" s="3">
        <v>9700</v>
      </c>
      <c r="D11" s="5">
        <f t="shared" si="0"/>
        <v>0.32876712328767121</v>
      </c>
    </row>
    <row r="12" spans="1:4" ht="18" customHeight="1">
      <c r="A12" s="3" t="s">
        <v>25</v>
      </c>
      <c r="B12" s="3">
        <f>19200-19200</f>
        <v>0</v>
      </c>
      <c r="C12" s="3">
        <v>1380</v>
      </c>
      <c r="D12" s="5"/>
    </row>
    <row r="13" spans="1:4" ht="18" customHeight="1">
      <c r="A13" s="4" t="s">
        <v>18</v>
      </c>
      <c r="B13" s="4">
        <f>SUM(B14,B15,B17,B18,B20,B21,B22,B23,B25,B26,B27,B28,B29,B30,B31,B32,B33)</f>
        <v>995000</v>
      </c>
      <c r="C13" s="4">
        <f>SUM(C14,C15,C17,C18,C20,C21,C22,C23,C25,C26,C27,C28,C29,C30,C31,C32,C33)</f>
        <v>1046200</v>
      </c>
      <c r="D13" s="6">
        <f t="shared" si="0"/>
        <v>5.1457286432160743E-2</v>
      </c>
    </row>
    <row r="14" spans="1:4" ht="18" customHeight="1">
      <c r="A14" s="3" t="s">
        <v>26</v>
      </c>
      <c r="B14" s="3">
        <f>254050+10000</f>
        <v>264050</v>
      </c>
      <c r="C14" s="3">
        <f>209000+10000</f>
        <v>219000</v>
      </c>
      <c r="D14" s="5">
        <f t="shared" si="0"/>
        <v>-0.17061162658587392</v>
      </c>
    </row>
    <row r="15" spans="1:4" ht="18" customHeight="1">
      <c r="A15" s="3" t="s">
        <v>27</v>
      </c>
      <c r="B15" s="3">
        <f>156100+9200</f>
        <v>165300</v>
      </c>
      <c r="C15" s="3">
        <v>135400</v>
      </c>
      <c r="D15" s="5">
        <f t="shared" si="0"/>
        <v>-0.18088324258923172</v>
      </c>
    </row>
    <row r="16" spans="1:4" ht="18" customHeight="1">
      <c r="A16" s="3" t="s">
        <v>8</v>
      </c>
      <c r="B16" s="3">
        <v>44000</v>
      </c>
      <c r="C16" s="3">
        <v>34667</v>
      </c>
      <c r="D16" s="5">
        <f t="shared" si="0"/>
        <v>-0.21211363636363634</v>
      </c>
    </row>
    <row r="17" spans="1:4" ht="18" customHeight="1">
      <c r="A17" s="3" t="s">
        <v>28</v>
      </c>
      <c r="B17" s="3">
        <v>7300</v>
      </c>
      <c r="C17" s="3">
        <v>9700</v>
      </c>
      <c r="D17" s="5">
        <f t="shared" si="0"/>
        <v>0.32876712328767121</v>
      </c>
    </row>
    <row r="18" spans="1:4" ht="18" customHeight="1">
      <c r="A18" s="3" t="s">
        <v>29</v>
      </c>
      <c r="B18" s="3">
        <f>19200-19200</f>
        <v>0</v>
      </c>
      <c r="C18" s="3">
        <v>1380</v>
      </c>
      <c r="D18" s="5"/>
    </row>
    <row r="19" spans="1:4" ht="18" customHeight="1">
      <c r="A19" s="3" t="s">
        <v>9</v>
      </c>
      <c r="B19" s="3"/>
      <c r="C19" s="3">
        <v>1011</v>
      </c>
      <c r="D19" s="5"/>
    </row>
    <row r="20" spans="1:4" ht="18" customHeight="1">
      <c r="A20" s="3" t="s">
        <v>30</v>
      </c>
      <c r="B20" s="3">
        <v>130520</v>
      </c>
      <c r="C20" s="3">
        <v>135000</v>
      </c>
      <c r="D20" s="5">
        <f t="shared" si="0"/>
        <v>3.432424149555624E-2</v>
      </c>
    </row>
    <row r="21" spans="1:4" ht="18" customHeight="1">
      <c r="A21" s="3" t="s">
        <v>31</v>
      </c>
      <c r="B21" s="3">
        <v>77160</v>
      </c>
      <c r="C21" s="3">
        <f>89000+8970</f>
        <v>97970</v>
      </c>
      <c r="D21" s="5">
        <f t="shared" si="0"/>
        <v>0.26969932607568681</v>
      </c>
    </row>
    <row r="22" spans="1:4" ht="18" customHeight="1">
      <c r="A22" s="3" t="s">
        <v>32</v>
      </c>
      <c r="B22" s="3">
        <v>920</v>
      </c>
      <c r="C22" s="3">
        <v>880</v>
      </c>
      <c r="D22" s="5">
        <f t="shared" si="0"/>
        <v>-4.3478260869565188E-2</v>
      </c>
    </row>
    <row r="23" spans="1:4" ht="18" customHeight="1">
      <c r="A23" s="3" t="s">
        <v>409</v>
      </c>
      <c r="B23" s="3">
        <v>58800</v>
      </c>
      <c r="C23" s="3">
        <v>53500</v>
      </c>
      <c r="D23" s="5">
        <f t="shared" si="0"/>
        <v>-9.0136054421768752E-2</v>
      </c>
    </row>
    <row r="24" spans="1:4" ht="18" customHeight="1">
      <c r="A24" s="3" t="s">
        <v>10</v>
      </c>
      <c r="B24" s="3"/>
      <c r="C24" s="3">
        <v>-3</v>
      </c>
      <c r="D24" s="5"/>
    </row>
    <row r="25" spans="1:4" ht="18" customHeight="1">
      <c r="A25" s="3" t="s">
        <v>33</v>
      </c>
      <c r="B25" s="3">
        <v>30400</v>
      </c>
      <c r="C25" s="3">
        <v>53300</v>
      </c>
      <c r="D25" s="5">
        <f t="shared" si="0"/>
        <v>0.75328947368421062</v>
      </c>
    </row>
    <row r="26" spans="1:4" ht="18" customHeight="1">
      <c r="A26" s="3" t="s">
        <v>34</v>
      </c>
      <c r="B26" s="3">
        <v>14800</v>
      </c>
      <c r="C26" s="3">
        <v>14000</v>
      </c>
      <c r="D26" s="5">
        <f t="shared" si="0"/>
        <v>-5.4054054054054057E-2</v>
      </c>
    </row>
    <row r="27" spans="1:4" ht="18" customHeight="1">
      <c r="A27" s="3" t="s">
        <v>35</v>
      </c>
      <c r="B27" s="3">
        <v>9600</v>
      </c>
      <c r="C27" s="3">
        <v>16400</v>
      </c>
      <c r="D27" s="5">
        <f t="shared" si="0"/>
        <v>0.70833333333333326</v>
      </c>
    </row>
    <row r="28" spans="1:4" ht="18" customHeight="1">
      <c r="A28" s="3" t="s">
        <v>36</v>
      </c>
      <c r="B28" s="3">
        <v>64000</v>
      </c>
      <c r="C28" s="3">
        <v>72600</v>
      </c>
      <c r="D28" s="5">
        <f t="shared" si="0"/>
        <v>0.13437499999999991</v>
      </c>
    </row>
    <row r="29" spans="1:4" ht="18" customHeight="1">
      <c r="A29" s="3" t="s">
        <v>37</v>
      </c>
      <c r="B29" s="3">
        <v>12900</v>
      </c>
      <c r="C29" s="3">
        <v>14200</v>
      </c>
      <c r="D29" s="5">
        <f t="shared" si="0"/>
        <v>0.10077519379844957</v>
      </c>
    </row>
    <row r="30" spans="1:4" ht="18" customHeight="1">
      <c r="A30" s="3" t="s">
        <v>38</v>
      </c>
      <c r="B30" s="3">
        <v>88000</v>
      </c>
      <c r="C30" s="3">
        <v>73000</v>
      </c>
      <c r="D30" s="5">
        <f t="shared" si="0"/>
        <v>-0.17045454545454541</v>
      </c>
    </row>
    <row r="31" spans="1:4" ht="18" customHeight="1">
      <c r="A31" s="3" t="s">
        <v>39</v>
      </c>
      <c r="B31" s="3">
        <v>1770</v>
      </c>
      <c r="C31" s="3">
        <v>290</v>
      </c>
      <c r="D31" s="5">
        <f t="shared" si="0"/>
        <v>-0.83615819209039555</v>
      </c>
    </row>
    <row r="32" spans="1:4" ht="18" customHeight="1">
      <c r="A32" s="3" t="s">
        <v>421</v>
      </c>
      <c r="B32" s="3"/>
      <c r="C32" s="42">
        <v>120</v>
      </c>
      <c r="D32" s="5"/>
    </row>
    <row r="33" spans="1:4" ht="18" customHeight="1">
      <c r="A33" s="3" t="s">
        <v>422</v>
      </c>
      <c r="B33" s="3">
        <f>SUM(B34,B35,B36,B37,B38,B39,B40,B41,B42,B45,B46,B47,B51,B52)</f>
        <v>69480</v>
      </c>
      <c r="C33" s="3">
        <f>SUM(C34,C35,C36,C37,C38,C39,C40,C41,C42,C45,C46,C47,C51,C52)</f>
        <v>149460</v>
      </c>
      <c r="D33" s="5">
        <f t="shared" si="0"/>
        <v>1.1511226252158893</v>
      </c>
    </row>
    <row r="34" spans="1:4" ht="18" customHeight="1">
      <c r="A34" s="3" t="s">
        <v>40</v>
      </c>
      <c r="B34" s="3">
        <v>23780</v>
      </c>
      <c r="C34" s="3">
        <v>23580</v>
      </c>
      <c r="D34" s="5">
        <f t="shared" si="0"/>
        <v>-8.410428931875491E-3</v>
      </c>
    </row>
    <row r="35" spans="1:4" ht="18" customHeight="1">
      <c r="A35" s="3" t="s">
        <v>41</v>
      </c>
      <c r="B35" s="3">
        <v>16200</v>
      </c>
      <c r="C35" s="3">
        <v>16100</v>
      </c>
      <c r="D35" s="5">
        <f t="shared" si="0"/>
        <v>-6.1728395061728669E-3</v>
      </c>
    </row>
    <row r="36" spans="1:4" ht="18" customHeight="1">
      <c r="A36" s="3" t="s">
        <v>42</v>
      </c>
      <c r="B36" s="3">
        <v>600</v>
      </c>
      <c r="C36" s="3">
        <v>430</v>
      </c>
      <c r="D36" s="5">
        <f t="shared" si="0"/>
        <v>-0.28333333333333333</v>
      </c>
    </row>
    <row r="37" spans="1:4" ht="18" customHeight="1">
      <c r="A37" s="3" t="s">
        <v>43</v>
      </c>
      <c r="B37" s="3">
        <v>8000</v>
      </c>
      <c r="C37" s="3">
        <v>8200</v>
      </c>
      <c r="D37" s="5">
        <f t="shared" si="0"/>
        <v>2.4999999999999911E-2</v>
      </c>
    </row>
    <row r="38" spans="1:4" ht="18" customHeight="1">
      <c r="A38" s="3" t="s">
        <v>44</v>
      </c>
      <c r="B38" s="3">
        <v>5400</v>
      </c>
      <c r="C38" s="3">
        <v>35600</v>
      </c>
      <c r="D38" s="5">
        <f t="shared" si="0"/>
        <v>5.5925925925925926</v>
      </c>
    </row>
    <row r="39" spans="1:4" ht="18" customHeight="1">
      <c r="A39" s="3" t="s">
        <v>45</v>
      </c>
      <c r="B39" s="3">
        <v>5400</v>
      </c>
      <c r="C39" s="3">
        <f>20420+9000</f>
        <v>29420</v>
      </c>
      <c r="D39" s="5">
        <f t="shared" si="0"/>
        <v>4.4481481481481477</v>
      </c>
    </row>
    <row r="40" spans="1:4" ht="18" customHeight="1">
      <c r="A40" s="3" t="s">
        <v>46</v>
      </c>
      <c r="B40" s="3"/>
      <c r="C40" s="3"/>
      <c r="D40" s="5"/>
    </row>
    <row r="41" spans="1:4" ht="18" customHeight="1">
      <c r="A41" s="3" t="s">
        <v>47</v>
      </c>
      <c r="B41" s="3"/>
      <c r="C41" s="3"/>
      <c r="D41" s="5"/>
    </row>
    <row r="42" spans="1:4" ht="18" customHeight="1">
      <c r="A42" s="3" t="s">
        <v>48</v>
      </c>
      <c r="B42" s="3">
        <v>5200</v>
      </c>
      <c r="C42" s="3">
        <v>7000</v>
      </c>
      <c r="D42" s="5">
        <f t="shared" si="0"/>
        <v>0.34615384615384626</v>
      </c>
    </row>
    <row r="43" spans="1:4" ht="18" customHeight="1">
      <c r="A43" s="3" t="s">
        <v>11</v>
      </c>
      <c r="B43" s="3"/>
      <c r="C43" s="3">
        <v>60</v>
      </c>
      <c r="D43" s="5"/>
    </row>
    <row r="44" spans="1:4" ht="18" customHeight="1">
      <c r="A44" s="3" t="s">
        <v>12</v>
      </c>
      <c r="B44" s="3"/>
      <c r="C44" s="3"/>
      <c r="D44" s="5"/>
    </row>
    <row r="45" spans="1:4" ht="18" customHeight="1">
      <c r="A45" s="3" t="s">
        <v>49</v>
      </c>
      <c r="B45" s="3">
        <v>4000</v>
      </c>
      <c r="C45" s="3">
        <v>4600</v>
      </c>
      <c r="D45" s="5">
        <f t="shared" si="0"/>
        <v>0.14999999999999991</v>
      </c>
    </row>
    <row r="46" spans="1:4" ht="18" customHeight="1">
      <c r="A46" s="3" t="s">
        <v>50</v>
      </c>
      <c r="B46" s="3"/>
      <c r="C46" s="3">
        <v>0</v>
      </c>
      <c r="D46" s="5"/>
    </row>
    <row r="47" spans="1:4" ht="18" customHeight="1">
      <c r="A47" s="3" t="s">
        <v>51</v>
      </c>
      <c r="B47" s="3"/>
      <c r="C47" s="3">
        <v>21500</v>
      </c>
      <c r="D47" s="5"/>
    </row>
    <row r="48" spans="1:4" ht="18" customHeight="1">
      <c r="A48" s="3" t="s">
        <v>13</v>
      </c>
      <c r="B48" s="3"/>
      <c r="C48" s="3"/>
      <c r="D48" s="5"/>
    </row>
    <row r="49" spans="1:4" ht="18" customHeight="1">
      <c r="A49" s="3" t="s">
        <v>14</v>
      </c>
      <c r="B49" s="3"/>
      <c r="C49" s="3">
        <v>2442</v>
      </c>
      <c r="D49" s="5"/>
    </row>
    <row r="50" spans="1:4" ht="18" customHeight="1">
      <c r="A50" s="3" t="s">
        <v>15</v>
      </c>
      <c r="B50" s="3"/>
      <c r="C50" s="3">
        <v>8980</v>
      </c>
      <c r="D50" s="5"/>
    </row>
    <row r="51" spans="1:4" ht="18" customHeight="1">
      <c r="A51" s="3" t="s">
        <v>52</v>
      </c>
      <c r="B51" s="3">
        <v>900</v>
      </c>
      <c r="C51" s="3">
        <v>2800</v>
      </c>
      <c r="D51" s="5">
        <f t="shared" si="0"/>
        <v>2.1111111111111112</v>
      </c>
    </row>
    <row r="52" spans="1:4" ht="18" customHeight="1">
      <c r="A52" s="3" t="s">
        <v>53</v>
      </c>
      <c r="B52" s="3"/>
      <c r="C52" s="3">
        <v>230</v>
      </c>
      <c r="D52" s="5"/>
    </row>
    <row r="53" spans="1:4" ht="18" customHeight="1">
      <c r="A53" s="8" t="s">
        <v>16</v>
      </c>
      <c r="B53" s="4">
        <f>SUM(B5,B13)</f>
        <v>1753000</v>
      </c>
      <c r="C53" s="4">
        <f>SUM(C5,C13)</f>
        <v>1775000</v>
      </c>
      <c r="D53" s="6">
        <f t="shared" si="0"/>
        <v>1.2549914432401499E-2</v>
      </c>
    </row>
  </sheetData>
  <mergeCells count="2">
    <mergeCell ref="A1:D1"/>
    <mergeCell ref="A3:D3"/>
  </mergeCells>
  <phoneticPr fontId="1" type="noConversion"/>
  <printOptions horizontalCentered="1"/>
  <pageMargins left="0.70866141732283472" right="0.70866141732283472" top="0.55118110236220474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53"/>
  <sheetViews>
    <sheetView workbookViewId="0">
      <selection activeCell="I7" sqref="I7"/>
    </sheetView>
  </sheetViews>
  <sheetFormatPr defaultRowHeight="18.95" customHeight="1"/>
  <cols>
    <col min="1" max="1" width="58.875" style="10" customWidth="1"/>
    <col min="2" max="4" width="15.25" style="10" customWidth="1"/>
    <col min="5" max="5" width="4.625" style="10" customWidth="1"/>
    <col min="6" max="16384" width="9" style="10"/>
  </cols>
  <sheetData>
    <row r="1" spans="1:4" ht="32.25" customHeight="1">
      <c r="A1" s="66" t="s">
        <v>428</v>
      </c>
      <c r="B1" s="66"/>
      <c r="C1" s="66"/>
      <c r="D1" s="66"/>
    </row>
    <row r="2" spans="1:4" ht="11.25" customHeight="1">
      <c r="A2" s="11"/>
      <c r="B2" s="11"/>
      <c r="C2" s="11"/>
      <c r="D2" s="11"/>
    </row>
    <row r="3" spans="1:4" ht="18.95" customHeight="1">
      <c r="A3" s="68" t="s">
        <v>0</v>
      </c>
      <c r="B3" s="68"/>
      <c r="C3" s="68"/>
      <c r="D3" s="68"/>
    </row>
    <row r="4" spans="1:4" ht="18" customHeight="1">
      <c r="A4" s="2" t="s">
        <v>7</v>
      </c>
      <c r="B4" s="2" t="s">
        <v>410</v>
      </c>
      <c r="C4" s="2" t="s">
        <v>411</v>
      </c>
      <c r="D4" s="2" t="s">
        <v>433</v>
      </c>
    </row>
    <row r="5" spans="1:4" ht="18" customHeight="1">
      <c r="A5" s="4" t="s">
        <v>17</v>
      </c>
      <c r="B5" s="4">
        <f>SUM(B6:B12)</f>
        <v>467590</v>
      </c>
      <c r="C5" s="4">
        <f>SUM(C6:C12)</f>
        <v>455780</v>
      </c>
      <c r="D5" s="6">
        <f>C5/B5-1</f>
        <v>-2.5257169742723296E-2</v>
      </c>
    </row>
    <row r="6" spans="1:4" ht="18" customHeight="1">
      <c r="A6" s="3" t="s">
        <v>19</v>
      </c>
      <c r="B6" s="9">
        <v>3260</v>
      </c>
      <c r="C6" s="9">
        <v>3500</v>
      </c>
      <c r="D6" s="5">
        <f>C6/B6-1</f>
        <v>7.361963190184051E-2</v>
      </c>
    </row>
    <row r="7" spans="1:4" ht="18" customHeight="1">
      <c r="A7" s="3" t="s">
        <v>20</v>
      </c>
      <c r="B7" s="9">
        <f>132500+4000</f>
        <v>136500</v>
      </c>
      <c r="C7" s="9">
        <v>93500</v>
      </c>
      <c r="D7" s="5">
        <f t="shared" ref="D7:D11" si="0">C7/B7-1</f>
        <v>-0.31501831501831501</v>
      </c>
    </row>
    <row r="8" spans="1:4" ht="18" customHeight="1">
      <c r="A8" s="3" t="s">
        <v>21</v>
      </c>
      <c r="B8" s="9">
        <v>121500</v>
      </c>
      <c r="C8" s="9">
        <v>135000</v>
      </c>
      <c r="D8" s="5">
        <f t="shared" si="0"/>
        <v>0.11111111111111116</v>
      </c>
    </row>
    <row r="9" spans="1:4" ht="18" customHeight="1">
      <c r="A9" s="3" t="s">
        <v>22</v>
      </c>
      <c r="B9" s="9">
        <v>89100</v>
      </c>
      <c r="C9" s="9">
        <v>105000</v>
      </c>
      <c r="D9" s="5">
        <f t="shared" si="0"/>
        <v>0.17845117845117842</v>
      </c>
    </row>
    <row r="10" spans="1:4" ht="18" customHeight="1">
      <c r="A10" s="3" t="s">
        <v>23</v>
      </c>
      <c r="B10" s="9">
        <f>109200+3970</f>
        <v>113170</v>
      </c>
      <c r="C10" s="9">
        <v>113300</v>
      </c>
      <c r="D10" s="5">
        <f t="shared" si="0"/>
        <v>1.1487143235839881E-3</v>
      </c>
    </row>
    <row r="11" spans="1:4" ht="18" customHeight="1">
      <c r="A11" s="3" t="s">
        <v>24</v>
      </c>
      <c r="B11" s="9">
        <v>4060</v>
      </c>
      <c r="C11" s="9">
        <v>4100</v>
      </c>
      <c r="D11" s="5">
        <f t="shared" si="0"/>
        <v>9.8522167487684609E-3</v>
      </c>
    </row>
    <row r="12" spans="1:4" ht="18" customHeight="1">
      <c r="A12" s="3" t="s">
        <v>25</v>
      </c>
      <c r="B12" s="9">
        <f>7970-7970</f>
        <v>0</v>
      </c>
      <c r="C12" s="9">
        <v>1380</v>
      </c>
      <c r="D12" s="5"/>
    </row>
    <row r="13" spans="1:4" ht="18" customHeight="1">
      <c r="A13" s="4" t="s">
        <v>18</v>
      </c>
      <c r="B13" s="4">
        <f>SUM(B14,B15,B17,B18,B20,B21,B22,B23,B25,B26,B27,B28,B29,B30,B31,B32,B33)</f>
        <v>654110</v>
      </c>
      <c r="C13" s="4">
        <f>SUM(C14,C15,C17,C18,C20,C21,C22,C23,C25,C26,C27,C28,C29,C30,C31,C32,C33)</f>
        <v>666200</v>
      </c>
      <c r="D13" s="6">
        <f>C13/B13-1</f>
        <v>1.8483129748819049E-2</v>
      </c>
    </row>
    <row r="14" spans="1:4" ht="18" customHeight="1">
      <c r="A14" s="3" t="s">
        <v>26</v>
      </c>
      <c r="B14" s="9">
        <f>132500+4000</f>
        <v>136500</v>
      </c>
      <c r="C14" s="9">
        <v>93500</v>
      </c>
      <c r="D14" s="5">
        <f>C14/B14-1</f>
        <v>-0.31501831501831501</v>
      </c>
    </row>
    <row r="15" spans="1:4" ht="18" customHeight="1">
      <c r="A15" s="3" t="s">
        <v>27</v>
      </c>
      <c r="B15" s="9">
        <f>109200+3970</f>
        <v>113170</v>
      </c>
      <c r="C15" s="9">
        <v>113300</v>
      </c>
      <c r="D15" s="5">
        <f t="shared" ref="D15:D51" si="1">C15/B15-1</f>
        <v>1.1487143235839881E-3</v>
      </c>
    </row>
    <row r="16" spans="1:4" ht="18" customHeight="1">
      <c r="A16" s="3" t="s">
        <v>8</v>
      </c>
      <c r="B16" s="9">
        <v>46718</v>
      </c>
      <c r="C16" s="9">
        <v>46718</v>
      </c>
      <c r="D16" s="5">
        <f t="shared" si="1"/>
        <v>0</v>
      </c>
    </row>
    <row r="17" spans="1:4" ht="18" customHeight="1">
      <c r="A17" s="3" t="s">
        <v>28</v>
      </c>
      <c r="B17" s="9">
        <v>4060</v>
      </c>
      <c r="C17" s="9">
        <v>4100</v>
      </c>
      <c r="D17" s="5">
        <f t="shared" si="1"/>
        <v>9.8522167487684609E-3</v>
      </c>
    </row>
    <row r="18" spans="1:4" ht="18" customHeight="1">
      <c r="A18" s="3" t="s">
        <v>29</v>
      </c>
      <c r="B18" s="9">
        <f>7970-7970</f>
        <v>0</v>
      </c>
      <c r="C18" s="9">
        <v>1380</v>
      </c>
      <c r="D18" s="5"/>
    </row>
    <row r="19" spans="1:4" ht="18" customHeight="1">
      <c r="A19" s="3" t="s">
        <v>9</v>
      </c>
      <c r="B19" s="9">
        <v>18000</v>
      </c>
      <c r="C19" s="9">
        <v>18000</v>
      </c>
      <c r="D19" s="5">
        <f t="shared" si="1"/>
        <v>0</v>
      </c>
    </row>
    <row r="20" spans="1:4" ht="18" customHeight="1">
      <c r="A20" s="3" t="s">
        <v>30</v>
      </c>
      <c r="B20" s="9">
        <v>79200</v>
      </c>
      <c r="C20" s="9">
        <v>81000</v>
      </c>
      <c r="D20" s="5">
        <f t="shared" si="1"/>
        <v>2.2727272727272707E-2</v>
      </c>
    </row>
    <row r="21" spans="1:4" ht="18" customHeight="1">
      <c r="A21" s="3" t="s">
        <v>31</v>
      </c>
      <c r="B21" s="9">
        <v>59400</v>
      </c>
      <c r="C21" s="9">
        <v>70000</v>
      </c>
      <c r="D21" s="5">
        <f t="shared" si="1"/>
        <v>0.17845117845117842</v>
      </c>
    </row>
    <row r="22" spans="1:4" ht="18" customHeight="1">
      <c r="A22" s="3" t="s">
        <v>32</v>
      </c>
      <c r="B22" s="9">
        <v>990</v>
      </c>
      <c r="C22" s="9">
        <v>990</v>
      </c>
      <c r="D22" s="5">
        <f t="shared" si="1"/>
        <v>0</v>
      </c>
    </row>
    <row r="23" spans="1:4" ht="18" customHeight="1">
      <c r="A23" s="3" t="s">
        <v>409</v>
      </c>
      <c r="B23" s="9">
        <v>27460</v>
      </c>
      <c r="C23" s="9">
        <v>22500</v>
      </c>
      <c r="D23" s="5">
        <f t="shared" si="1"/>
        <v>-0.18062636562272394</v>
      </c>
    </row>
    <row r="24" spans="1:4" ht="18" customHeight="1">
      <c r="A24" s="3" t="s">
        <v>10</v>
      </c>
      <c r="B24" s="9"/>
      <c r="C24" s="9"/>
      <c r="D24" s="5"/>
    </row>
    <row r="25" spans="1:4" ht="18" customHeight="1">
      <c r="A25" s="3" t="s">
        <v>33</v>
      </c>
      <c r="B25" s="9">
        <v>20720</v>
      </c>
      <c r="C25" s="9">
        <v>31300</v>
      </c>
      <c r="D25" s="5">
        <f t="shared" si="1"/>
        <v>0.51061776061776065</v>
      </c>
    </row>
    <row r="26" spans="1:4" ht="18" customHeight="1">
      <c r="A26" s="3" t="s">
        <v>34</v>
      </c>
      <c r="B26" s="9">
        <v>8940</v>
      </c>
      <c r="C26" s="9">
        <v>7700</v>
      </c>
      <c r="D26" s="5">
        <f t="shared" si="1"/>
        <v>-0.13870246085011184</v>
      </c>
    </row>
    <row r="27" spans="1:4" ht="18" customHeight="1">
      <c r="A27" s="3" t="s">
        <v>35</v>
      </c>
      <c r="B27" s="9">
        <v>3000</v>
      </c>
      <c r="C27" s="9">
        <v>3530</v>
      </c>
      <c r="D27" s="5">
        <f t="shared" si="1"/>
        <v>0.17666666666666675</v>
      </c>
    </row>
    <row r="28" spans="1:4" ht="18" customHeight="1">
      <c r="A28" s="3" t="s">
        <v>36</v>
      </c>
      <c r="B28" s="9">
        <v>49000</v>
      </c>
      <c r="C28" s="9">
        <v>21910</v>
      </c>
      <c r="D28" s="5">
        <f t="shared" si="1"/>
        <v>-0.55285714285714294</v>
      </c>
    </row>
    <row r="29" spans="1:4" ht="18" customHeight="1">
      <c r="A29" s="3" t="s">
        <v>37</v>
      </c>
      <c r="B29" s="9">
        <v>12900</v>
      </c>
      <c r="C29" s="9">
        <v>14200</v>
      </c>
      <c r="D29" s="5">
        <f t="shared" si="1"/>
        <v>0.10077519379844957</v>
      </c>
    </row>
    <row r="30" spans="1:4" ht="18" customHeight="1">
      <c r="A30" s="3" t="s">
        <v>38</v>
      </c>
      <c r="B30" s="9">
        <v>88000</v>
      </c>
      <c r="C30" s="9">
        <v>73000</v>
      </c>
      <c r="D30" s="5">
        <f t="shared" si="1"/>
        <v>-0.17045454545454541</v>
      </c>
    </row>
    <row r="31" spans="1:4" ht="18" customHeight="1">
      <c r="A31" s="3" t="s">
        <v>39</v>
      </c>
      <c r="B31" s="9">
        <v>1720</v>
      </c>
      <c r="C31" s="9">
        <v>290</v>
      </c>
      <c r="D31" s="5">
        <f t="shared" si="1"/>
        <v>-0.83139534883720934</v>
      </c>
    </row>
    <row r="32" spans="1:4" s="1" customFormat="1" ht="18" customHeight="1">
      <c r="A32" s="3" t="s">
        <v>421</v>
      </c>
      <c r="B32" s="3"/>
      <c r="C32" s="3">
        <v>120</v>
      </c>
      <c r="D32" s="5"/>
    </row>
    <row r="33" spans="1:4" ht="18" customHeight="1">
      <c r="A33" s="3" t="s">
        <v>422</v>
      </c>
      <c r="B33" s="12">
        <f>SUM(B34,B35,B36,B37,B38,B39,B40,B41,B42,B45,B46,B47,B51,B52)</f>
        <v>49050</v>
      </c>
      <c r="C33" s="12">
        <f>SUM(C34,C35,C36,C37,C38,C39,C40,C41,C42,C45,C46,C47,C51,C52)</f>
        <v>127380</v>
      </c>
      <c r="D33" s="5">
        <f t="shared" si="1"/>
        <v>1.596941896024465</v>
      </c>
    </row>
    <row r="34" spans="1:4" ht="18" customHeight="1">
      <c r="A34" s="3" t="s">
        <v>40</v>
      </c>
      <c r="B34" s="9">
        <v>11600</v>
      </c>
      <c r="C34" s="9">
        <v>10300</v>
      </c>
      <c r="D34" s="5">
        <f t="shared" si="1"/>
        <v>-0.11206896551724133</v>
      </c>
    </row>
    <row r="35" spans="1:4" ht="18" customHeight="1">
      <c r="A35" s="3" t="s">
        <v>41</v>
      </c>
      <c r="B35" s="9">
        <v>7750</v>
      </c>
      <c r="C35" s="9">
        <v>7300</v>
      </c>
      <c r="D35" s="5">
        <f t="shared" si="1"/>
        <v>-5.8064516129032295E-2</v>
      </c>
    </row>
    <row r="36" spans="1:4" ht="18" customHeight="1">
      <c r="A36" s="3" t="s">
        <v>42</v>
      </c>
      <c r="B36" s="9">
        <v>600</v>
      </c>
      <c r="C36" s="9">
        <v>430</v>
      </c>
      <c r="D36" s="5">
        <f t="shared" si="1"/>
        <v>-0.28333333333333333</v>
      </c>
    </row>
    <row r="37" spans="1:4" ht="18" customHeight="1">
      <c r="A37" s="3" t="s">
        <v>43</v>
      </c>
      <c r="B37" s="9">
        <v>8200</v>
      </c>
      <c r="C37" s="9">
        <v>8200</v>
      </c>
      <c r="D37" s="5">
        <f t="shared" si="1"/>
        <v>0</v>
      </c>
    </row>
    <row r="38" spans="1:4" ht="18" customHeight="1">
      <c r="A38" s="3" t="s">
        <v>44</v>
      </c>
      <c r="B38" s="9">
        <v>5400</v>
      </c>
      <c r="C38" s="9">
        <v>35600</v>
      </c>
      <c r="D38" s="5">
        <f t="shared" si="1"/>
        <v>5.5925925925925926</v>
      </c>
    </row>
    <row r="39" spans="1:4" ht="18" customHeight="1">
      <c r="A39" s="3" t="s">
        <v>45</v>
      </c>
      <c r="B39" s="9">
        <v>5400</v>
      </c>
      <c r="C39" s="9">
        <v>29420</v>
      </c>
      <c r="D39" s="5">
        <f t="shared" si="1"/>
        <v>4.4481481481481477</v>
      </c>
    </row>
    <row r="40" spans="1:4" ht="18" customHeight="1">
      <c r="A40" s="3" t="s">
        <v>46</v>
      </c>
      <c r="B40" s="9"/>
      <c r="C40" s="9">
        <v>0</v>
      </c>
      <c r="D40" s="5"/>
    </row>
    <row r="41" spans="1:4" ht="18" customHeight="1">
      <c r="A41" s="3" t="s">
        <v>47</v>
      </c>
      <c r="B41" s="9"/>
      <c r="C41" s="9">
        <v>0</v>
      </c>
      <c r="D41" s="5"/>
    </row>
    <row r="42" spans="1:4" ht="18" customHeight="1">
      <c r="A42" s="3" t="s">
        <v>48</v>
      </c>
      <c r="B42" s="9">
        <v>5200</v>
      </c>
      <c r="C42" s="9">
        <v>7000</v>
      </c>
      <c r="D42" s="5">
        <f t="shared" si="1"/>
        <v>0.34615384615384626</v>
      </c>
    </row>
    <row r="43" spans="1:4" ht="18" customHeight="1">
      <c r="A43" s="3" t="s">
        <v>11</v>
      </c>
      <c r="B43" s="9"/>
      <c r="C43" s="9">
        <v>60</v>
      </c>
      <c r="D43" s="5"/>
    </row>
    <row r="44" spans="1:4" ht="18" customHeight="1">
      <c r="A44" s="3" t="s">
        <v>12</v>
      </c>
      <c r="B44" s="9"/>
      <c r="C44" s="9">
        <v>0</v>
      </c>
      <c r="D44" s="5"/>
    </row>
    <row r="45" spans="1:4" ht="18" customHeight="1">
      <c r="A45" s="3" t="s">
        <v>49</v>
      </c>
      <c r="B45" s="9">
        <v>4000</v>
      </c>
      <c r="C45" s="9">
        <v>4600</v>
      </c>
      <c r="D45" s="5">
        <f t="shared" si="1"/>
        <v>0.14999999999999991</v>
      </c>
    </row>
    <row r="46" spans="1:4" ht="18" customHeight="1">
      <c r="A46" s="3" t="s">
        <v>50</v>
      </c>
      <c r="B46" s="9"/>
      <c r="C46" s="9">
        <v>0</v>
      </c>
      <c r="D46" s="5"/>
    </row>
    <row r="47" spans="1:4" ht="18" customHeight="1">
      <c r="A47" s="3" t="s">
        <v>51</v>
      </c>
      <c r="B47" s="9"/>
      <c r="C47" s="9">
        <v>21500</v>
      </c>
      <c r="D47" s="5"/>
    </row>
    <row r="48" spans="1:4" ht="18" customHeight="1">
      <c r="A48" s="3" t="s">
        <v>13</v>
      </c>
      <c r="B48" s="9"/>
      <c r="C48" s="9">
        <v>0</v>
      </c>
      <c r="D48" s="5"/>
    </row>
    <row r="49" spans="1:4" ht="18" customHeight="1">
      <c r="A49" s="3" t="s">
        <v>14</v>
      </c>
      <c r="B49" s="9"/>
      <c r="C49" s="9">
        <v>2442</v>
      </c>
      <c r="D49" s="5"/>
    </row>
    <row r="50" spans="1:4" ht="18" customHeight="1">
      <c r="A50" s="3" t="s">
        <v>15</v>
      </c>
      <c r="B50" s="9"/>
      <c r="C50" s="9">
        <v>8980</v>
      </c>
      <c r="D50" s="5"/>
    </row>
    <row r="51" spans="1:4" ht="18" customHeight="1">
      <c r="A51" s="3" t="s">
        <v>52</v>
      </c>
      <c r="B51" s="9">
        <v>900</v>
      </c>
      <c r="C51" s="9">
        <v>2800</v>
      </c>
      <c r="D51" s="5">
        <f t="shared" si="1"/>
        <v>2.1111111111111112</v>
      </c>
    </row>
    <row r="52" spans="1:4" ht="18" customHeight="1">
      <c r="A52" s="3" t="s">
        <v>53</v>
      </c>
      <c r="B52" s="9"/>
      <c r="C52" s="9">
        <v>230</v>
      </c>
      <c r="D52" s="5"/>
    </row>
    <row r="53" spans="1:4" ht="18" customHeight="1">
      <c r="A53" s="8" t="s">
        <v>16</v>
      </c>
      <c r="B53" s="4">
        <f>SUM(B5,B13)</f>
        <v>1121700</v>
      </c>
      <c r="C53" s="4">
        <f>SUM(C5,C13)</f>
        <v>1121980</v>
      </c>
      <c r="D53" s="6">
        <f>C53/B53-1</f>
        <v>2.4962111081383576E-4</v>
      </c>
    </row>
  </sheetData>
  <mergeCells count="2">
    <mergeCell ref="A1:D1"/>
    <mergeCell ref="A3:D3"/>
  </mergeCells>
  <phoneticPr fontId="1" type="noConversion"/>
  <printOptions horizontalCentered="1"/>
  <pageMargins left="0.70866141732283472" right="0.70866141732283472" top="0.55118110236220474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1"/>
  <sheetViews>
    <sheetView topLeftCell="A448" workbookViewId="0">
      <selection activeCell="C471" sqref="C471:D471"/>
    </sheetView>
  </sheetViews>
  <sheetFormatPr defaultRowHeight="16.5" customHeight="1"/>
  <cols>
    <col min="1" max="1" width="7.875" style="18" customWidth="1"/>
    <col min="2" max="2" width="39.25" style="17" customWidth="1"/>
    <col min="3" max="6" width="10.125" style="17" customWidth="1"/>
    <col min="7" max="16384" width="9" style="17"/>
  </cols>
  <sheetData>
    <row r="1" spans="1:6" ht="29.25" customHeight="1">
      <c r="A1" s="70" t="s">
        <v>429</v>
      </c>
      <c r="B1" s="70"/>
      <c r="C1" s="70"/>
      <c r="D1" s="70"/>
      <c r="E1" s="70"/>
      <c r="F1" s="70"/>
    </row>
    <row r="2" spans="1:6" ht="16.5" customHeight="1">
      <c r="A2" s="69"/>
      <c r="B2" s="69"/>
      <c r="C2" s="69"/>
    </row>
    <row r="3" spans="1:6" ht="16.5" customHeight="1">
      <c r="A3" s="61"/>
      <c r="B3" s="61"/>
      <c r="C3" s="61"/>
      <c r="E3" s="61" t="s">
        <v>1</v>
      </c>
    </row>
    <row r="4" spans="1:6" ht="16.5" customHeight="1">
      <c r="A4" s="57" t="s">
        <v>434</v>
      </c>
      <c r="B4" s="57" t="s">
        <v>4</v>
      </c>
      <c r="C4" s="57" t="s">
        <v>552</v>
      </c>
      <c r="D4" s="57" t="s">
        <v>553</v>
      </c>
      <c r="E4" s="57" t="s">
        <v>554</v>
      </c>
      <c r="F4" s="57" t="s">
        <v>542</v>
      </c>
    </row>
    <row r="5" spans="1:6" ht="16.5" customHeight="1">
      <c r="A5" s="59"/>
      <c r="B5" s="62" t="s">
        <v>435</v>
      </c>
      <c r="C5" s="63">
        <v>34470</v>
      </c>
      <c r="D5" s="63">
        <v>652100</v>
      </c>
      <c r="E5" s="63">
        <v>713890</v>
      </c>
      <c r="F5" s="63">
        <f>E5-C5-D5</f>
        <v>27320</v>
      </c>
    </row>
    <row r="6" spans="1:6" ht="16.5" customHeight="1">
      <c r="A6" s="59">
        <v>201</v>
      </c>
      <c r="B6" s="59" t="s">
        <v>54</v>
      </c>
      <c r="C6" s="60">
        <v>1126</v>
      </c>
      <c r="D6" s="60">
        <v>64571</v>
      </c>
      <c r="E6" s="60">
        <v>136633</v>
      </c>
      <c r="F6" s="60">
        <f t="shared" ref="F6:F69" si="0">E6-C6-D6</f>
        <v>70936</v>
      </c>
    </row>
    <row r="7" spans="1:6" ht="16.5" customHeight="1">
      <c r="A7" s="58">
        <v>20101</v>
      </c>
      <c r="B7" s="59" t="s">
        <v>55</v>
      </c>
      <c r="C7" s="60">
        <v>5</v>
      </c>
      <c r="D7" s="60">
        <v>1468.4</v>
      </c>
      <c r="E7" s="60">
        <v>1650</v>
      </c>
      <c r="F7" s="60">
        <f t="shared" si="0"/>
        <v>176.59999999999991</v>
      </c>
    </row>
    <row r="8" spans="1:6" ht="16.5" customHeight="1">
      <c r="A8" s="58">
        <v>2010101</v>
      </c>
      <c r="B8" s="58" t="s">
        <v>56</v>
      </c>
      <c r="C8" s="60">
        <v>4</v>
      </c>
      <c r="D8" s="60">
        <v>1085.46</v>
      </c>
      <c r="E8" s="60">
        <v>1250</v>
      </c>
      <c r="F8" s="60">
        <f t="shared" si="0"/>
        <v>160.53999999999996</v>
      </c>
    </row>
    <row r="9" spans="1:6" ht="16.5" customHeight="1">
      <c r="A9" s="58">
        <v>2010102</v>
      </c>
      <c r="B9" s="58" t="s">
        <v>57</v>
      </c>
      <c r="C9" s="60">
        <v>0</v>
      </c>
      <c r="D9" s="60">
        <v>121.2</v>
      </c>
      <c r="E9" s="60">
        <v>115</v>
      </c>
      <c r="F9" s="60">
        <f t="shared" si="0"/>
        <v>-6.2000000000000028</v>
      </c>
    </row>
    <row r="10" spans="1:6" ht="16.5" customHeight="1">
      <c r="A10" s="58">
        <v>2010104</v>
      </c>
      <c r="B10" s="58" t="s">
        <v>58</v>
      </c>
      <c r="C10" s="60">
        <v>0</v>
      </c>
      <c r="D10" s="60">
        <v>200</v>
      </c>
      <c r="E10" s="60">
        <v>197</v>
      </c>
      <c r="F10" s="60">
        <f t="shared" si="0"/>
        <v>-3</v>
      </c>
    </row>
    <row r="11" spans="1:6" ht="16.5" customHeight="1">
      <c r="A11" s="58">
        <v>2010108</v>
      </c>
      <c r="B11" s="58" t="s">
        <v>436</v>
      </c>
      <c r="C11" s="60">
        <v>1</v>
      </c>
      <c r="D11" s="60">
        <v>0</v>
      </c>
      <c r="E11" s="60">
        <v>8</v>
      </c>
      <c r="F11" s="60">
        <f t="shared" si="0"/>
        <v>7</v>
      </c>
    </row>
    <row r="12" spans="1:6" ht="16.5" customHeight="1">
      <c r="A12" s="58">
        <v>2010150</v>
      </c>
      <c r="B12" s="58" t="s">
        <v>59</v>
      </c>
      <c r="C12" s="60">
        <v>0</v>
      </c>
      <c r="D12" s="60">
        <v>62</v>
      </c>
      <c r="E12" s="60">
        <v>80</v>
      </c>
      <c r="F12" s="60">
        <f t="shared" si="0"/>
        <v>18</v>
      </c>
    </row>
    <row r="13" spans="1:6" ht="16.5" customHeight="1">
      <c r="A13" s="58">
        <v>20102</v>
      </c>
      <c r="B13" s="59" t="s">
        <v>60</v>
      </c>
      <c r="C13" s="60">
        <v>15</v>
      </c>
      <c r="D13" s="60">
        <v>1390.23</v>
      </c>
      <c r="E13" s="60">
        <v>1490</v>
      </c>
      <c r="F13" s="60">
        <f t="shared" si="0"/>
        <v>84.769999999999982</v>
      </c>
    </row>
    <row r="14" spans="1:6" ht="16.5" customHeight="1">
      <c r="A14" s="58">
        <v>2010201</v>
      </c>
      <c r="B14" s="58" t="s">
        <v>56</v>
      </c>
      <c r="C14" s="60">
        <v>13</v>
      </c>
      <c r="D14" s="60">
        <v>962</v>
      </c>
      <c r="E14" s="60">
        <v>1100</v>
      </c>
      <c r="F14" s="60">
        <f t="shared" si="0"/>
        <v>125</v>
      </c>
    </row>
    <row r="15" spans="1:6" ht="16.5" customHeight="1">
      <c r="A15" s="58">
        <v>2010202</v>
      </c>
      <c r="B15" s="58" t="s">
        <v>57</v>
      </c>
      <c r="C15" s="60">
        <v>0</v>
      </c>
      <c r="D15" s="60">
        <v>141.1</v>
      </c>
      <c r="E15" s="60">
        <v>97</v>
      </c>
      <c r="F15" s="60">
        <f t="shared" si="0"/>
        <v>-44.099999999999994</v>
      </c>
    </row>
    <row r="16" spans="1:6" ht="16.5" customHeight="1">
      <c r="A16" s="58">
        <v>2010204</v>
      </c>
      <c r="B16" s="58" t="s">
        <v>61</v>
      </c>
      <c r="C16" s="60">
        <v>0</v>
      </c>
      <c r="D16" s="60">
        <v>150</v>
      </c>
      <c r="E16" s="60">
        <v>134</v>
      </c>
      <c r="F16" s="60">
        <f t="shared" si="0"/>
        <v>-16</v>
      </c>
    </row>
    <row r="17" spans="1:6" ht="16.5" customHeight="1">
      <c r="A17" s="58">
        <v>2010250</v>
      </c>
      <c r="B17" s="58" t="s">
        <v>59</v>
      </c>
      <c r="C17" s="60">
        <v>2</v>
      </c>
      <c r="D17" s="60">
        <v>137</v>
      </c>
      <c r="E17" s="60">
        <v>159</v>
      </c>
      <c r="F17" s="60">
        <f t="shared" si="0"/>
        <v>20</v>
      </c>
    </row>
    <row r="18" spans="1:6" ht="16.5" customHeight="1">
      <c r="A18" s="58">
        <v>20103</v>
      </c>
      <c r="B18" s="59" t="s">
        <v>62</v>
      </c>
      <c r="C18" s="60">
        <v>18</v>
      </c>
      <c r="D18" s="60">
        <v>25572.11</v>
      </c>
      <c r="E18" s="60">
        <v>61900</v>
      </c>
      <c r="F18" s="60">
        <f t="shared" si="0"/>
        <v>36309.89</v>
      </c>
    </row>
    <row r="19" spans="1:6" ht="16.5" customHeight="1">
      <c r="A19" s="58">
        <v>2010301</v>
      </c>
      <c r="B19" s="58" t="s">
        <v>56</v>
      </c>
      <c r="C19" s="60">
        <v>14</v>
      </c>
      <c r="D19" s="60">
        <v>7489.06</v>
      </c>
      <c r="E19" s="60">
        <v>9800</v>
      </c>
      <c r="F19" s="60">
        <f t="shared" si="0"/>
        <v>2296.9399999999996</v>
      </c>
    </row>
    <row r="20" spans="1:6" ht="16.5" customHeight="1">
      <c r="A20" s="58">
        <v>2010302</v>
      </c>
      <c r="B20" s="58" t="s">
        <v>57</v>
      </c>
      <c r="C20" s="60">
        <v>0</v>
      </c>
      <c r="D20" s="60">
        <v>7313</v>
      </c>
      <c r="E20" s="60">
        <v>32432</v>
      </c>
      <c r="F20" s="60">
        <f t="shared" si="0"/>
        <v>25119</v>
      </c>
    </row>
    <row r="21" spans="1:6" ht="16.5" customHeight="1">
      <c r="A21" s="58">
        <v>2010303</v>
      </c>
      <c r="B21" s="58" t="s">
        <v>63</v>
      </c>
      <c r="C21" s="60">
        <v>0</v>
      </c>
      <c r="D21" s="60">
        <v>6068</v>
      </c>
      <c r="E21" s="60">
        <v>13877</v>
      </c>
      <c r="F21" s="60">
        <f t="shared" si="0"/>
        <v>7809</v>
      </c>
    </row>
    <row r="22" spans="1:6" ht="16.5" customHeight="1">
      <c r="A22" s="58">
        <v>2010305</v>
      </c>
      <c r="B22" s="58" t="s">
        <v>64</v>
      </c>
      <c r="C22" s="60">
        <v>0</v>
      </c>
      <c r="D22" s="60">
        <v>48.5</v>
      </c>
      <c r="E22" s="60">
        <v>37</v>
      </c>
      <c r="F22" s="60">
        <f t="shared" si="0"/>
        <v>-11.5</v>
      </c>
    </row>
    <row r="23" spans="1:6" ht="16.5" customHeight="1">
      <c r="A23" s="58">
        <v>2010308</v>
      </c>
      <c r="B23" s="58" t="s">
        <v>65</v>
      </c>
      <c r="C23" s="60">
        <v>2</v>
      </c>
      <c r="D23" s="60">
        <v>552.5</v>
      </c>
      <c r="E23" s="60">
        <v>641</v>
      </c>
      <c r="F23" s="60">
        <f t="shared" si="0"/>
        <v>86.5</v>
      </c>
    </row>
    <row r="24" spans="1:6" ht="16.5" customHeight="1">
      <c r="A24" s="58">
        <v>2010350</v>
      </c>
      <c r="B24" s="58" t="s">
        <v>59</v>
      </c>
      <c r="C24" s="60">
        <v>2</v>
      </c>
      <c r="D24" s="60">
        <v>4100</v>
      </c>
      <c r="E24" s="60">
        <v>5113</v>
      </c>
      <c r="F24" s="60">
        <f t="shared" si="0"/>
        <v>1011</v>
      </c>
    </row>
    <row r="25" spans="1:6" ht="16.5" customHeight="1">
      <c r="A25" s="58">
        <v>20104</v>
      </c>
      <c r="B25" s="59" t="s">
        <v>66</v>
      </c>
      <c r="C25" s="60">
        <v>23</v>
      </c>
      <c r="D25" s="60">
        <v>1433</v>
      </c>
      <c r="E25" s="60">
        <v>3840</v>
      </c>
      <c r="F25" s="60">
        <f t="shared" si="0"/>
        <v>2384</v>
      </c>
    </row>
    <row r="26" spans="1:6" ht="16.5" customHeight="1">
      <c r="A26" s="58">
        <v>2010401</v>
      </c>
      <c r="B26" s="58" t="s">
        <v>56</v>
      </c>
      <c r="C26" s="60">
        <v>2</v>
      </c>
      <c r="D26" s="60">
        <v>414.36</v>
      </c>
      <c r="E26" s="60">
        <v>440</v>
      </c>
      <c r="F26" s="60">
        <f t="shared" si="0"/>
        <v>23.639999999999986</v>
      </c>
    </row>
    <row r="27" spans="1:6" ht="16.5" customHeight="1">
      <c r="A27" s="58">
        <v>2010402</v>
      </c>
      <c r="B27" s="58" t="s">
        <v>57</v>
      </c>
      <c r="C27" s="60">
        <v>19</v>
      </c>
      <c r="D27" s="60">
        <v>412</v>
      </c>
      <c r="E27" s="60">
        <v>2642</v>
      </c>
      <c r="F27" s="60">
        <f t="shared" si="0"/>
        <v>2211</v>
      </c>
    </row>
    <row r="28" spans="1:6" ht="16.5" customHeight="1">
      <c r="A28" s="58">
        <v>2010408</v>
      </c>
      <c r="B28" s="58" t="s">
        <v>67</v>
      </c>
      <c r="C28" s="60">
        <v>1</v>
      </c>
      <c r="D28" s="60">
        <v>225.55</v>
      </c>
      <c r="E28" s="60">
        <v>316</v>
      </c>
      <c r="F28" s="60">
        <f t="shared" si="0"/>
        <v>89.449999999999989</v>
      </c>
    </row>
    <row r="29" spans="1:6" ht="16.5" customHeight="1">
      <c r="A29" s="58">
        <v>2010450</v>
      </c>
      <c r="B29" s="58" t="s">
        <v>59</v>
      </c>
      <c r="C29" s="60">
        <v>1</v>
      </c>
      <c r="D29" s="60">
        <v>381.37</v>
      </c>
      <c r="E29" s="60">
        <v>442</v>
      </c>
      <c r="F29" s="60">
        <f t="shared" si="0"/>
        <v>59.629999999999995</v>
      </c>
    </row>
    <row r="30" spans="1:6" ht="16.5" customHeight="1">
      <c r="A30" s="58">
        <v>20105</v>
      </c>
      <c r="B30" s="59" t="s">
        <v>68</v>
      </c>
      <c r="C30" s="60">
        <v>0</v>
      </c>
      <c r="D30" s="60">
        <v>1045.05</v>
      </c>
      <c r="E30" s="60">
        <v>1225</v>
      </c>
      <c r="F30" s="60">
        <f t="shared" si="0"/>
        <v>179.95000000000005</v>
      </c>
    </row>
    <row r="31" spans="1:6" ht="16.5" customHeight="1">
      <c r="A31" s="58">
        <v>2010501</v>
      </c>
      <c r="B31" s="58" t="s">
        <v>56</v>
      </c>
      <c r="C31" s="60">
        <v>0</v>
      </c>
      <c r="D31" s="60">
        <v>244.59</v>
      </c>
      <c r="E31" s="60">
        <v>275</v>
      </c>
      <c r="F31" s="60">
        <f t="shared" si="0"/>
        <v>30.409999999999997</v>
      </c>
    </row>
    <row r="32" spans="1:6" ht="16.5" customHeight="1">
      <c r="A32" s="58">
        <v>2010505</v>
      </c>
      <c r="B32" s="58" t="s">
        <v>69</v>
      </c>
      <c r="C32" s="60">
        <v>0</v>
      </c>
      <c r="D32" s="60">
        <v>58</v>
      </c>
      <c r="E32" s="60">
        <v>81</v>
      </c>
      <c r="F32" s="60">
        <f t="shared" si="0"/>
        <v>23</v>
      </c>
    </row>
    <row r="33" spans="1:6" ht="16.5" customHeight="1">
      <c r="A33" s="58">
        <v>2010507</v>
      </c>
      <c r="B33" s="58" t="s">
        <v>70</v>
      </c>
      <c r="C33" s="60">
        <v>0</v>
      </c>
      <c r="D33" s="60">
        <v>181.29</v>
      </c>
      <c r="E33" s="60">
        <v>248</v>
      </c>
      <c r="F33" s="60">
        <f t="shared" si="0"/>
        <v>66.710000000000008</v>
      </c>
    </row>
    <row r="34" spans="1:6" ht="16.5" customHeight="1">
      <c r="A34" s="58">
        <v>2010508</v>
      </c>
      <c r="B34" s="58" t="s">
        <v>71</v>
      </c>
      <c r="C34" s="60">
        <v>0</v>
      </c>
      <c r="D34" s="60">
        <v>60.25</v>
      </c>
      <c r="E34" s="60">
        <v>60</v>
      </c>
      <c r="F34" s="60">
        <f t="shared" si="0"/>
        <v>-0.25</v>
      </c>
    </row>
    <row r="35" spans="1:6" ht="16.5" customHeight="1">
      <c r="A35" s="58">
        <v>2010550</v>
      </c>
      <c r="B35" s="58" t="s">
        <v>59</v>
      </c>
      <c r="C35" s="60">
        <v>0</v>
      </c>
      <c r="D35" s="60">
        <v>500.92</v>
      </c>
      <c r="E35" s="60">
        <v>561</v>
      </c>
      <c r="F35" s="60">
        <f t="shared" si="0"/>
        <v>60.079999999999984</v>
      </c>
    </row>
    <row r="36" spans="1:6" ht="16.5" customHeight="1">
      <c r="A36" s="58">
        <v>20106</v>
      </c>
      <c r="B36" s="59" t="s">
        <v>72</v>
      </c>
      <c r="C36" s="60">
        <v>10</v>
      </c>
      <c r="D36" s="60">
        <v>2309.65</v>
      </c>
      <c r="E36" s="60">
        <v>2320</v>
      </c>
      <c r="F36" s="60">
        <f t="shared" si="0"/>
        <v>0.34999999999990905</v>
      </c>
    </row>
    <row r="37" spans="1:6" ht="16.5" customHeight="1">
      <c r="A37" s="58">
        <v>2010601</v>
      </c>
      <c r="B37" s="58" t="s">
        <v>56</v>
      </c>
      <c r="C37" s="60">
        <v>0</v>
      </c>
      <c r="D37" s="60">
        <v>427.07</v>
      </c>
      <c r="E37" s="60">
        <v>445</v>
      </c>
      <c r="F37" s="60">
        <f t="shared" si="0"/>
        <v>17.930000000000007</v>
      </c>
    </row>
    <row r="38" spans="1:6" ht="16.5" customHeight="1">
      <c r="A38" s="58">
        <v>2010602</v>
      </c>
      <c r="B38" s="58" t="s">
        <v>57</v>
      </c>
      <c r="C38" s="60">
        <v>10</v>
      </c>
      <c r="D38" s="60">
        <v>841</v>
      </c>
      <c r="E38" s="60">
        <v>798</v>
      </c>
      <c r="F38" s="60">
        <f t="shared" si="0"/>
        <v>-53</v>
      </c>
    </row>
    <row r="39" spans="1:6" ht="16.5" customHeight="1">
      <c r="A39" s="58">
        <v>2010650</v>
      </c>
      <c r="B39" s="58" t="s">
        <v>59</v>
      </c>
      <c r="C39" s="60">
        <v>0</v>
      </c>
      <c r="D39" s="60">
        <v>1042</v>
      </c>
      <c r="E39" s="60">
        <v>1077</v>
      </c>
      <c r="F39" s="60">
        <f t="shared" si="0"/>
        <v>35</v>
      </c>
    </row>
    <row r="40" spans="1:6" ht="16.5" customHeight="1">
      <c r="A40" s="58">
        <v>20107</v>
      </c>
      <c r="B40" s="59" t="s">
        <v>73</v>
      </c>
      <c r="C40" s="60">
        <v>0</v>
      </c>
      <c r="D40" s="60">
        <v>5000</v>
      </c>
      <c r="E40" s="60">
        <v>6643</v>
      </c>
      <c r="F40" s="60">
        <f t="shared" si="0"/>
        <v>1643</v>
      </c>
    </row>
    <row r="41" spans="1:6" ht="16.5" customHeight="1">
      <c r="A41" s="58">
        <v>2010701</v>
      </c>
      <c r="B41" s="58" t="s">
        <v>56</v>
      </c>
      <c r="C41" s="60">
        <v>0</v>
      </c>
      <c r="D41" s="60">
        <v>0</v>
      </c>
      <c r="E41" s="60">
        <v>2060</v>
      </c>
      <c r="F41" s="60">
        <f t="shared" si="0"/>
        <v>2060</v>
      </c>
    </row>
    <row r="42" spans="1:6" ht="16.5" customHeight="1">
      <c r="A42" s="58">
        <v>2010702</v>
      </c>
      <c r="B42" s="58" t="s">
        <v>57</v>
      </c>
      <c r="C42" s="60">
        <v>0</v>
      </c>
      <c r="D42" s="60">
        <v>0</v>
      </c>
      <c r="E42" s="60">
        <v>2281</v>
      </c>
      <c r="F42" s="60">
        <f t="shared" si="0"/>
        <v>2281</v>
      </c>
    </row>
    <row r="43" spans="1:6" ht="16.5" customHeight="1">
      <c r="A43" s="58">
        <v>2010799</v>
      </c>
      <c r="B43" s="58" t="s">
        <v>74</v>
      </c>
      <c r="C43" s="60">
        <v>0</v>
      </c>
      <c r="D43" s="60">
        <v>5000</v>
      </c>
      <c r="E43" s="60">
        <v>2302</v>
      </c>
      <c r="F43" s="60">
        <f t="shared" si="0"/>
        <v>-2698</v>
      </c>
    </row>
    <row r="44" spans="1:6" ht="16.5" customHeight="1">
      <c r="A44" s="58">
        <v>20108</v>
      </c>
      <c r="B44" s="59" t="s">
        <v>75</v>
      </c>
      <c r="C44" s="60">
        <v>83</v>
      </c>
      <c r="D44" s="60">
        <v>857</v>
      </c>
      <c r="E44" s="60">
        <v>1282</v>
      </c>
      <c r="F44" s="60">
        <f t="shared" si="0"/>
        <v>342</v>
      </c>
    </row>
    <row r="45" spans="1:6" ht="16.5" customHeight="1">
      <c r="A45" s="58">
        <v>2010801</v>
      </c>
      <c r="B45" s="58" t="s">
        <v>56</v>
      </c>
      <c r="C45" s="60">
        <v>0</v>
      </c>
      <c r="D45" s="60">
        <v>357.13</v>
      </c>
      <c r="E45" s="60">
        <v>460</v>
      </c>
      <c r="F45" s="60">
        <f t="shared" si="0"/>
        <v>102.87</v>
      </c>
    </row>
    <row r="46" spans="1:6" ht="16.5" customHeight="1">
      <c r="A46" s="58">
        <v>2010802</v>
      </c>
      <c r="B46" s="58" t="s">
        <v>57</v>
      </c>
      <c r="C46" s="60">
        <v>0</v>
      </c>
      <c r="D46" s="60">
        <v>80</v>
      </c>
      <c r="E46" s="60">
        <v>174</v>
      </c>
      <c r="F46" s="60">
        <f t="shared" si="0"/>
        <v>94</v>
      </c>
    </row>
    <row r="47" spans="1:6" ht="16.5" customHeight="1">
      <c r="A47" s="58">
        <v>2010804</v>
      </c>
      <c r="B47" s="58" t="s">
        <v>437</v>
      </c>
      <c r="C47" s="60">
        <v>83</v>
      </c>
      <c r="D47" s="60">
        <v>0</v>
      </c>
      <c r="E47" s="60">
        <v>170</v>
      </c>
      <c r="F47" s="60">
        <f t="shared" si="0"/>
        <v>87</v>
      </c>
    </row>
    <row r="48" spans="1:6" ht="16.5" customHeight="1">
      <c r="A48" s="58">
        <v>2010850</v>
      </c>
      <c r="B48" s="58" t="s">
        <v>59</v>
      </c>
      <c r="C48" s="60">
        <v>0</v>
      </c>
      <c r="D48" s="60">
        <v>419</v>
      </c>
      <c r="E48" s="60">
        <v>478</v>
      </c>
      <c r="F48" s="60">
        <f t="shared" si="0"/>
        <v>59</v>
      </c>
    </row>
    <row r="49" spans="1:6" ht="16.5" customHeight="1">
      <c r="A49" s="58">
        <v>20109</v>
      </c>
      <c r="B49" s="59" t="s">
        <v>438</v>
      </c>
      <c r="C49" s="60">
        <v>0</v>
      </c>
      <c r="D49" s="60">
        <v>0</v>
      </c>
      <c r="E49" s="60">
        <v>401</v>
      </c>
      <c r="F49" s="60">
        <f t="shared" si="0"/>
        <v>401</v>
      </c>
    </row>
    <row r="50" spans="1:6" ht="16.5" customHeight="1">
      <c r="A50" s="58">
        <v>2010999</v>
      </c>
      <c r="B50" s="58" t="s">
        <v>439</v>
      </c>
      <c r="C50" s="60">
        <v>0</v>
      </c>
      <c r="D50" s="60">
        <v>0</v>
      </c>
      <c r="E50" s="60">
        <v>401</v>
      </c>
      <c r="F50" s="60">
        <f t="shared" si="0"/>
        <v>401</v>
      </c>
    </row>
    <row r="51" spans="1:6" ht="16.5" customHeight="1">
      <c r="A51" s="58">
        <v>20110</v>
      </c>
      <c r="B51" s="59" t="s">
        <v>76</v>
      </c>
      <c r="C51" s="60">
        <v>345</v>
      </c>
      <c r="D51" s="60">
        <v>4868</v>
      </c>
      <c r="E51" s="60">
        <v>10957</v>
      </c>
      <c r="F51" s="60">
        <f t="shared" si="0"/>
        <v>5744</v>
      </c>
    </row>
    <row r="52" spans="1:6" ht="16.5" customHeight="1">
      <c r="A52" s="58">
        <v>2011002</v>
      </c>
      <c r="B52" s="58" t="s">
        <v>57</v>
      </c>
      <c r="C52" s="60">
        <v>0</v>
      </c>
      <c r="D52" s="60">
        <v>9</v>
      </c>
      <c r="E52" s="60">
        <v>8</v>
      </c>
      <c r="F52" s="60">
        <f t="shared" si="0"/>
        <v>-1</v>
      </c>
    </row>
    <row r="53" spans="1:6" ht="16.5" customHeight="1">
      <c r="A53" s="58">
        <v>2011008</v>
      </c>
      <c r="B53" s="58" t="s">
        <v>77</v>
      </c>
      <c r="C53" s="60">
        <v>345</v>
      </c>
      <c r="D53" s="60">
        <v>725</v>
      </c>
      <c r="E53" s="60">
        <v>1148</v>
      </c>
      <c r="F53" s="60">
        <f t="shared" si="0"/>
        <v>78</v>
      </c>
    </row>
    <row r="54" spans="1:6" ht="16.5" customHeight="1">
      <c r="A54" s="58">
        <v>2011099</v>
      </c>
      <c r="B54" s="58" t="s">
        <v>78</v>
      </c>
      <c r="C54" s="60">
        <v>0</v>
      </c>
      <c r="D54" s="60">
        <v>4134</v>
      </c>
      <c r="E54" s="60">
        <v>9801</v>
      </c>
      <c r="F54" s="60">
        <f t="shared" si="0"/>
        <v>5667</v>
      </c>
    </row>
    <row r="55" spans="1:6" ht="16.5" customHeight="1">
      <c r="A55" s="58">
        <v>20111</v>
      </c>
      <c r="B55" s="59" t="s">
        <v>79</v>
      </c>
      <c r="C55" s="60">
        <v>15</v>
      </c>
      <c r="D55" s="60">
        <v>1601.58</v>
      </c>
      <c r="E55" s="60">
        <v>1855</v>
      </c>
      <c r="F55" s="60">
        <f t="shared" si="0"/>
        <v>238.42000000000007</v>
      </c>
    </row>
    <row r="56" spans="1:6" ht="16.5" customHeight="1">
      <c r="A56" s="58">
        <v>2011101</v>
      </c>
      <c r="B56" s="58" t="s">
        <v>56</v>
      </c>
      <c r="C56" s="60">
        <v>13</v>
      </c>
      <c r="D56" s="60">
        <v>1169</v>
      </c>
      <c r="E56" s="60">
        <v>1350</v>
      </c>
      <c r="F56" s="60">
        <f t="shared" si="0"/>
        <v>168</v>
      </c>
    </row>
    <row r="57" spans="1:6" ht="16.5" customHeight="1">
      <c r="A57" s="58">
        <v>2011102</v>
      </c>
      <c r="B57" s="58" t="s">
        <v>57</v>
      </c>
      <c r="C57" s="60">
        <v>0</v>
      </c>
      <c r="D57" s="60">
        <v>207</v>
      </c>
      <c r="E57" s="60">
        <v>264</v>
      </c>
      <c r="F57" s="60">
        <f t="shared" si="0"/>
        <v>57</v>
      </c>
    </row>
    <row r="58" spans="1:6" ht="16.5" customHeight="1">
      <c r="A58" s="58">
        <v>2011150</v>
      </c>
      <c r="B58" s="58" t="s">
        <v>59</v>
      </c>
      <c r="C58" s="60">
        <v>2</v>
      </c>
      <c r="D58" s="60">
        <v>226</v>
      </c>
      <c r="E58" s="60">
        <v>241</v>
      </c>
      <c r="F58" s="60">
        <f t="shared" si="0"/>
        <v>13</v>
      </c>
    </row>
    <row r="59" spans="1:6" ht="16.5" customHeight="1">
      <c r="A59" s="58">
        <v>20113</v>
      </c>
      <c r="B59" s="59" t="s">
        <v>80</v>
      </c>
      <c r="C59" s="60">
        <v>10</v>
      </c>
      <c r="D59" s="60">
        <v>3705.43</v>
      </c>
      <c r="E59" s="60">
        <v>23108</v>
      </c>
      <c r="F59" s="60">
        <f t="shared" si="0"/>
        <v>19392.57</v>
      </c>
    </row>
    <row r="60" spans="1:6" ht="16.5" customHeight="1">
      <c r="A60" s="58">
        <v>2011301</v>
      </c>
      <c r="B60" s="58" t="s">
        <v>56</v>
      </c>
      <c r="C60" s="60">
        <v>3</v>
      </c>
      <c r="D60" s="60">
        <v>666.41</v>
      </c>
      <c r="E60" s="60">
        <v>700</v>
      </c>
      <c r="F60" s="60">
        <f t="shared" si="0"/>
        <v>30.590000000000032</v>
      </c>
    </row>
    <row r="61" spans="1:6" ht="16.5" customHeight="1">
      <c r="A61" s="58">
        <v>2011302</v>
      </c>
      <c r="B61" s="58" t="s">
        <v>57</v>
      </c>
      <c r="C61" s="60">
        <v>0</v>
      </c>
      <c r="D61" s="60">
        <v>915.8</v>
      </c>
      <c r="E61" s="60">
        <v>20389</v>
      </c>
      <c r="F61" s="60">
        <f t="shared" si="0"/>
        <v>19473.2</v>
      </c>
    </row>
    <row r="62" spans="1:6" ht="16.5" customHeight="1">
      <c r="A62" s="58">
        <v>2011308</v>
      </c>
      <c r="B62" s="58" t="s">
        <v>81</v>
      </c>
      <c r="C62" s="60">
        <v>0</v>
      </c>
      <c r="D62" s="60">
        <v>406</v>
      </c>
      <c r="E62" s="60">
        <v>124</v>
      </c>
      <c r="F62" s="60">
        <f t="shared" si="0"/>
        <v>-282</v>
      </c>
    </row>
    <row r="63" spans="1:6" ht="16.5" customHeight="1">
      <c r="A63" s="58">
        <v>2011350</v>
      </c>
      <c r="B63" s="58" t="s">
        <v>59</v>
      </c>
      <c r="C63" s="60">
        <v>7</v>
      </c>
      <c r="D63" s="60">
        <v>917</v>
      </c>
      <c r="E63" s="60">
        <v>1200</v>
      </c>
      <c r="F63" s="60">
        <f t="shared" si="0"/>
        <v>276</v>
      </c>
    </row>
    <row r="64" spans="1:6" ht="16.5" customHeight="1">
      <c r="A64" s="58">
        <v>2011399</v>
      </c>
      <c r="B64" s="58" t="s">
        <v>82</v>
      </c>
      <c r="C64" s="60">
        <v>0</v>
      </c>
      <c r="D64" s="60">
        <v>800</v>
      </c>
      <c r="E64" s="60">
        <v>695</v>
      </c>
      <c r="F64" s="60">
        <f t="shared" si="0"/>
        <v>-105</v>
      </c>
    </row>
    <row r="65" spans="1:6" ht="16.5" customHeight="1">
      <c r="A65" s="58">
        <v>20115</v>
      </c>
      <c r="B65" s="59" t="s">
        <v>83</v>
      </c>
      <c r="C65" s="60">
        <v>164</v>
      </c>
      <c r="D65" s="60">
        <v>7683.17</v>
      </c>
      <c r="E65" s="60">
        <v>9820</v>
      </c>
      <c r="F65" s="60">
        <f t="shared" si="0"/>
        <v>1972.83</v>
      </c>
    </row>
    <row r="66" spans="1:6" ht="16.5" customHeight="1">
      <c r="A66" s="58">
        <v>2011501</v>
      </c>
      <c r="B66" s="58" t="s">
        <v>56</v>
      </c>
      <c r="C66" s="60">
        <v>164</v>
      </c>
      <c r="D66" s="60">
        <v>5595.92</v>
      </c>
      <c r="E66" s="60">
        <v>7500</v>
      </c>
      <c r="F66" s="60">
        <f t="shared" si="0"/>
        <v>1740.08</v>
      </c>
    </row>
    <row r="67" spans="1:6" ht="16.5" customHeight="1">
      <c r="A67" s="58">
        <v>2011502</v>
      </c>
      <c r="B67" s="58" t="s">
        <v>57</v>
      </c>
      <c r="C67" s="60">
        <v>0</v>
      </c>
      <c r="D67" s="60">
        <v>0</v>
      </c>
      <c r="E67" s="60">
        <v>90</v>
      </c>
      <c r="F67" s="60">
        <f t="shared" si="0"/>
        <v>90</v>
      </c>
    </row>
    <row r="68" spans="1:6" ht="16.5" customHeight="1">
      <c r="A68" s="58">
        <v>2011503</v>
      </c>
      <c r="B68" s="58" t="s">
        <v>63</v>
      </c>
      <c r="C68" s="60">
        <v>0</v>
      </c>
      <c r="D68" s="60">
        <v>105.6</v>
      </c>
      <c r="E68" s="60">
        <v>106</v>
      </c>
      <c r="F68" s="60">
        <f t="shared" si="0"/>
        <v>0.40000000000000568</v>
      </c>
    </row>
    <row r="69" spans="1:6" ht="16.5" customHeight="1">
      <c r="A69" s="58">
        <v>2011504</v>
      </c>
      <c r="B69" s="58" t="s">
        <v>84</v>
      </c>
      <c r="C69" s="60">
        <v>0</v>
      </c>
      <c r="D69" s="60">
        <v>1951.65</v>
      </c>
      <c r="E69" s="60">
        <v>2094</v>
      </c>
      <c r="F69" s="60">
        <f t="shared" si="0"/>
        <v>142.34999999999991</v>
      </c>
    </row>
    <row r="70" spans="1:6" ht="16.5" customHeight="1">
      <c r="A70" s="58">
        <v>2011506</v>
      </c>
      <c r="B70" s="58" t="s">
        <v>85</v>
      </c>
      <c r="C70" s="60">
        <v>0</v>
      </c>
      <c r="D70" s="60">
        <v>30</v>
      </c>
      <c r="E70" s="60">
        <v>30</v>
      </c>
      <c r="F70" s="60">
        <f t="shared" ref="F70:F133" si="1">E70-C70-D70</f>
        <v>0</v>
      </c>
    </row>
    <row r="71" spans="1:6" ht="16.5" customHeight="1">
      <c r="A71" s="58">
        <v>20117</v>
      </c>
      <c r="B71" s="59" t="s">
        <v>440</v>
      </c>
      <c r="C71" s="60">
        <v>0</v>
      </c>
      <c r="D71" s="60">
        <v>0</v>
      </c>
      <c r="E71" s="60">
        <v>160</v>
      </c>
      <c r="F71" s="60">
        <f t="shared" si="1"/>
        <v>160</v>
      </c>
    </row>
    <row r="72" spans="1:6" ht="16.5" customHeight="1">
      <c r="A72" s="58">
        <v>2011702</v>
      </c>
      <c r="B72" s="58" t="s">
        <v>57</v>
      </c>
      <c r="C72" s="60">
        <v>0</v>
      </c>
      <c r="D72" s="60">
        <v>0</v>
      </c>
      <c r="E72" s="60">
        <v>35</v>
      </c>
      <c r="F72" s="60">
        <f t="shared" si="1"/>
        <v>35</v>
      </c>
    </row>
    <row r="73" spans="1:6" ht="16.5" customHeight="1">
      <c r="A73" s="58">
        <v>2011709</v>
      </c>
      <c r="B73" s="58" t="s">
        <v>441</v>
      </c>
      <c r="C73" s="60">
        <v>0</v>
      </c>
      <c r="D73" s="60">
        <v>0</v>
      </c>
      <c r="E73" s="60">
        <v>125</v>
      </c>
      <c r="F73" s="60">
        <f t="shared" si="1"/>
        <v>125</v>
      </c>
    </row>
    <row r="74" spans="1:6" ht="16.5" customHeight="1">
      <c r="A74" s="58">
        <v>20123</v>
      </c>
      <c r="B74" s="59" t="s">
        <v>86</v>
      </c>
      <c r="C74" s="60">
        <v>0</v>
      </c>
      <c r="D74" s="60">
        <v>10</v>
      </c>
      <c r="E74" s="60">
        <v>12</v>
      </c>
      <c r="F74" s="60">
        <f t="shared" si="1"/>
        <v>2</v>
      </c>
    </row>
    <row r="75" spans="1:6" ht="16.5" customHeight="1">
      <c r="A75" s="58">
        <v>2012304</v>
      </c>
      <c r="B75" s="58" t="s">
        <v>442</v>
      </c>
      <c r="C75" s="60">
        <v>0</v>
      </c>
      <c r="D75" s="60">
        <v>0</v>
      </c>
      <c r="E75" s="60">
        <v>2</v>
      </c>
      <c r="F75" s="60">
        <f t="shared" si="1"/>
        <v>2</v>
      </c>
    </row>
    <row r="76" spans="1:6" ht="16.5" customHeight="1">
      <c r="A76" s="58">
        <v>2012399</v>
      </c>
      <c r="B76" s="58" t="s">
        <v>87</v>
      </c>
      <c r="C76" s="60">
        <v>0</v>
      </c>
      <c r="D76" s="60">
        <v>10</v>
      </c>
      <c r="E76" s="60">
        <v>10</v>
      </c>
      <c r="F76" s="60">
        <f t="shared" si="1"/>
        <v>0</v>
      </c>
    </row>
    <row r="77" spans="1:6" ht="16.5" customHeight="1">
      <c r="A77" s="58">
        <v>20124</v>
      </c>
      <c r="B77" s="59" t="s">
        <v>88</v>
      </c>
      <c r="C77" s="60">
        <v>0</v>
      </c>
      <c r="D77" s="60">
        <v>37</v>
      </c>
      <c r="E77" s="60">
        <v>38</v>
      </c>
      <c r="F77" s="60">
        <f t="shared" si="1"/>
        <v>1</v>
      </c>
    </row>
    <row r="78" spans="1:6" ht="16.5" customHeight="1">
      <c r="A78" s="58">
        <v>2012499</v>
      </c>
      <c r="B78" s="58" t="s">
        <v>89</v>
      </c>
      <c r="C78" s="60">
        <v>0</v>
      </c>
      <c r="D78" s="60">
        <v>37</v>
      </c>
      <c r="E78" s="60">
        <v>38</v>
      </c>
      <c r="F78" s="60">
        <f t="shared" si="1"/>
        <v>1</v>
      </c>
    </row>
    <row r="79" spans="1:6" ht="16.5" customHeight="1">
      <c r="A79" s="58">
        <v>20126</v>
      </c>
      <c r="B79" s="59" t="s">
        <v>90</v>
      </c>
      <c r="C79" s="60">
        <v>0</v>
      </c>
      <c r="D79" s="60">
        <v>401.49</v>
      </c>
      <c r="E79" s="60">
        <v>648</v>
      </c>
      <c r="F79" s="60">
        <f t="shared" si="1"/>
        <v>246.51</v>
      </c>
    </row>
    <row r="80" spans="1:6" ht="16.5" customHeight="1">
      <c r="A80" s="58">
        <v>2012601</v>
      </c>
      <c r="B80" s="58" t="s">
        <v>56</v>
      </c>
      <c r="C80" s="60">
        <v>0</v>
      </c>
      <c r="D80" s="60">
        <v>357</v>
      </c>
      <c r="E80" s="60">
        <v>390</v>
      </c>
      <c r="F80" s="60">
        <f t="shared" si="1"/>
        <v>33</v>
      </c>
    </row>
    <row r="81" spans="1:6" ht="16.5" customHeight="1">
      <c r="A81" s="58">
        <v>2012604</v>
      </c>
      <c r="B81" s="58" t="s">
        <v>91</v>
      </c>
      <c r="C81" s="60">
        <v>0</v>
      </c>
      <c r="D81" s="60">
        <v>44.22</v>
      </c>
      <c r="E81" s="60">
        <v>258</v>
      </c>
      <c r="F81" s="60">
        <f t="shared" si="1"/>
        <v>213.78</v>
      </c>
    </row>
    <row r="82" spans="1:6" ht="16.5" customHeight="1">
      <c r="A82" s="58">
        <v>20128</v>
      </c>
      <c r="B82" s="59" t="s">
        <v>92</v>
      </c>
      <c r="C82" s="60">
        <v>0</v>
      </c>
      <c r="D82" s="60">
        <v>193.62</v>
      </c>
      <c r="E82" s="60">
        <v>140</v>
      </c>
      <c r="F82" s="60">
        <f t="shared" si="1"/>
        <v>-53.620000000000005</v>
      </c>
    </row>
    <row r="83" spans="1:6" ht="16.5" customHeight="1">
      <c r="A83" s="58">
        <v>2012801</v>
      </c>
      <c r="B83" s="58" t="s">
        <v>56</v>
      </c>
      <c r="C83" s="60">
        <v>0</v>
      </c>
      <c r="D83" s="60">
        <v>173.62</v>
      </c>
      <c r="E83" s="60">
        <v>120</v>
      </c>
      <c r="F83" s="60">
        <f t="shared" si="1"/>
        <v>-53.620000000000005</v>
      </c>
    </row>
    <row r="84" spans="1:6" ht="16.5" customHeight="1">
      <c r="A84" s="58">
        <v>2012802</v>
      </c>
      <c r="B84" s="58" t="s">
        <v>57</v>
      </c>
      <c r="C84" s="60">
        <v>0</v>
      </c>
      <c r="D84" s="60">
        <v>20</v>
      </c>
      <c r="E84" s="60">
        <v>20</v>
      </c>
      <c r="F84" s="60">
        <f t="shared" si="1"/>
        <v>0</v>
      </c>
    </row>
    <row r="85" spans="1:6" ht="16.5" customHeight="1">
      <c r="A85" s="58">
        <v>20129</v>
      </c>
      <c r="B85" s="59" t="s">
        <v>93</v>
      </c>
      <c r="C85" s="60">
        <v>4</v>
      </c>
      <c r="D85" s="60">
        <v>917.23</v>
      </c>
      <c r="E85" s="60">
        <v>1204</v>
      </c>
      <c r="F85" s="60">
        <f t="shared" si="1"/>
        <v>282.77</v>
      </c>
    </row>
    <row r="86" spans="1:6" ht="16.5" customHeight="1">
      <c r="A86" s="58">
        <v>2012901</v>
      </c>
      <c r="B86" s="58" t="s">
        <v>56</v>
      </c>
      <c r="C86" s="60">
        <v>4</v>
      </c>
      <c r="D86" s="60">
        <v>443</v>
      </c>
      <c r="E86" s="60">
        <v>560</v>
      </c>
      <c r="F86" s="60">
        <f t="shared" si="1"/>
        <v>113</v>
      </c>
    </row>
    <row r="87" spans="1:6" ht="16.5" customHeight="1">
      <c r="A87" s="58">
        <v>2012902</v>
      </c>
      <c r="B87" s="58" t="s">
        <v>57</v>
      </c>
      <c r="C87" s="60">
        <v>0</v>
      </c>
      <c r="D87" s="60">
        <v>245.1</v>
      </c>
      <c r="E87" s="60">
        <v>403</v>
      </c>
      <c r="F87" s="60">
        <f t="shared" si="1"/>
        <v>157.9</v>
      </c>
    </row>
    <row r="88" spans="1:6" ht="16.5" customHeight="1">
      <c r="A88" s="58">
        <v>2012950</v>
      </c>
      <c r="B88" s="58" t="s">
        <v>59</v>
      </c>
      <c r="C88" s="60">
        <v>0</v>
      </c>
      <c r="D88" s="60">
        <v>229</v>
      </c>
      <c r="E88" s="60">
        <v>231</v>
      </c>
      <c r="F88" s="60">
        <f t="shared" si="1"/>
        <v>2</v>
      </c>
    </row>
    <row r="89" spans="1:6" ht="16.5" customHeight="1">
      <c r="A89" s="58">
        <v>2012999</v>
      </c>
      <c r="B89" s="58" t="s">
        <v>443</v>
      </c>
      <c r="C89" s="60">
        <v>0</v>
      </c>
      <c r="D89" s="60">
        <v>0</v>
      </c>
      <c r="E89" s="60">
        <v>10</v>
      </c>
      <c r="F89" s="60">
        <f t="shared" si="1"/>
        <v>10</v>
      </c>
    </row>
    <row r="90" spans="1:6" ht="16.5" customHeight="1">
      <c r="A90" s="58">
        <v>20131</v>
      </c>
      <c r="B90" s="59" t="s">
        <v>94</v>
      </c>
      <c r="C90" s="60">
        <v>14</v>
      </c>
      <c r="D90" s="60">
        <v>1429.41</v>
      </c>
      <c r="E90" s="60">
        <v>1994</v>
      </c>
      <c r="F90" s="60">
        <f t="shared" si="1"/>
        <v>550.58999999999992</v>
      </c>
    </row>
    <row r="91" spans="1:6" ht="16.5" customHeight="1">
      <c r="A91" s="58">
        <v>2013101</v>
      </c>
      <c r="B91" s="58" t="s">
        <v>56</v>
      </c>
      <c r="C91" s="60">
        <v>13</v>
      </c>
      <c r="D91" s="60">
        <v>872.93</v>
      </c>
      <c r="E91" s="60">
        <v>1240</v>
      </c>
      <c r="F91" s="60">
        <f t="shared" si="1"/>
        <v>354.07000000000005</v>
      </c>
    </row>
    <row r="92" spans="1:6" ht="16.5" customHeight="1">
      <c r="A92" s="58">
        <v>2013102</v>
      </c>
      <c r="B92" s="58" t="s">
        <v>57</v>
      </c>
      <c r="C92" s="60">
        <v>0</v>
      </c>
      <c r="D92" s="60">
        <v>112.5</v>
      </c>
      <c r="E92" s="60">
        <v>114</v>
      </c>
      <c r="F92" s="60">
        <f t="shared" si="1"/>
        <v>1.5</v>
      </c>
    </row>
    <row r="93" spans="1:6" ht="16.5" customHeight="1">
      <c r="A93" s="58">
        <v>2013150</v>
      </c>
      <c r="B93" s="58" t="s">
        <v>59</v>
      </c>
      <c r="C93" s="60">
        <v>1</v>
      </c>
      <c r="D93" s="60">
        <v>426</v>
      </c>
      <c r="E93" s="60">
        <v>604</v>
      </c>
      <c r="F93" s="60">
        <f t="shared" si="1"/>
        <v>177</v>
      </c>
    </row>
    <row r="94" spans="1:6" ht="16.5" customHeight="1">
      <c r="A94" s="58">
        <v>2013199</v>
      </c>
      <c r="B94" s="58" t="s">
        <v>294</v>
      </c>
      <c r="C94" s="60">
        <v>0</v>
      </c>
      <c r="D94" s="60">
        <v>18</v>
      </c>
      <c r="E94" s="60">
        <v>36</v>
      </c>
      <c r="F94" s="60">
        <f t="shared" si="1"/>
        <v>18</v>
      </c>
    </row>
    <row r="95" spans="1:6" ht="16.5" customHeight="1">
      <c r="A95" s="58">
        <v>20132</v>
      </c>
      <c r="B95" s="59" t="s">
        <v>95</v>
      </c>
      <c r="C95" s="60">
        <v>387</v>
      </c>
      <c r="D95" s="60">
        <v>2106</v>
      </c>
      <c r="E95" s="60">
        <v>2596</v>
      </c>
      <c r="F95" s="60">
        <f t="shared" si="1"/>
        <v>103</v>
      </c>
    </row>
    <row r="96" spans="1:6" ht="16.5" customHeight="1">
      <c r="A96" s="58">
        <v>2013201</v>
      </c>
      <c r="B96" s="58" t="s">
        <v>56</v>
      </c>
      <c r="C96" s="60">
        <v>2</v>
      </c>
      <c r="D96" s="60">
        <v>437.05</v>
      </c>
      <c r="E96" s="60">
        <v>460</v>
      </c>
      <c r="F96" s="60">
        <f t="shared" si="1"/>
        <v>20.949999999999989</v>
      </c>
    </row>
    <row r="97" spans="1:6" ht="16.5" customHeight="1">
      <c r="A97" s="58">
        <v>2013202</v>
      </c>
      <c r="B97" s="58" t="s">
        <v>57</v>
      </c>
      <c r="C97" s="60">
        <v>385</v>
      </c>
      <c r="D97" s="60">
        <v>1340.38</v>
      </c>
      <c r="E97" s="60">
        <v>1800</v>
      </c>
      <c r="F97" s="60">
        <f t="shared" si="1"/>
        <v>74.619999999999891</v>
      </c>
    </row>
    <row r="98" spans="1:6" ht="16.5" customHeight="1">
      <c r="A98" s="58">
        <v>2013250</v>
      </c>
      <c r="B98" s="58" t="s">
        <v>59</v>
      </c>
      <c r="C98" s="60">
        <v>0</v>
      </c>
      <c r="D98" s="60">
        <v>328</v>
      </c>
      <c r="E98" s="60">
        <v>336</v>
      </c>
      <c r="F98" s="60">
        <f t="shared" si="1"/>
        <v>8</v>
      </c>
    </row>
    <row r="99" spans="1:6" ht="16.5" customHeight="1">
      <c r="A99" s="58">
        <v>20133</v>
      </c>
      <c r="B99" s="59" t="s">
        <v>96</v>
      </c>
      <c r="C99" s="60">
        <v>5</v>
      </c>
      <c r="D99" s="60">
        <v>883</v>
      </c>
      <c r="E99" s="60">
        <v>1408</v>
      </c>
      <c r="F99" s="60">
        <f t="shared" si="1"/>
        <v>520</v>
      </c>
    </row>
    <row r="100" spans="1:6" ht="16.5" customHeight="1">
      <c r="A100" s="58">
        <v>2013301</v>
      </c>
      <c r="B100" s="58" t="s">
        <v>56</v>
      </c>
      <c r="C100" s="60">
        <v>0</v>
      </c>
      <c r="D100" s="60">
        <v>343.91</v>
      </c>
      <c r="E100" s="60">
        <v>380</v>
      </c>
      <c r="F100" s="60">
        <f t="shared" si="1"/>
        <v>36.089999999999975</v>
      </c>
    </row>
    <row r="101" spans="1:6" ht="16.5" customHeight="1">
      <c r="A101" s="58">
        <v>2013302</v>
      </c>
      <c r="B101" s="58" t="s">
        <v>57</v>
      </c>
      <c r="C101" s="60">
        <v>4</v>
      </c>
      <c r="D101" s="60">
        <v>366.1</v>
      </c>
      <c r="E101" s="60">
        <v>850</v>
      </c>
      <c r="F101" s="60">
        <f t="shared" si="1"/>
        <v>479.9</v>
      </c>
    </row>
    <row r="102" spans="1:6" ht="16.5" customHeight="1">
      <c r="A102" s="58">
        <v>2013350</v>
      </c>
      <c r="B102" s="58" t="s">
        <v>59</v>
      </c>
      <c r="C102" s="60">
        <v>1</v>
      </c>
      <c r="D102" s="60">
        <v>172.99</v>
      </c>
      <c r="E102" s="60">
        <v>178</v>
      </c>
      <c r="F102" s="60">
        <f t="shared" si="1"/>
        <v>4.0099999999999909</v>
      </c>
    </row>
    <row r="103" spans="1:6" ht="16.5" customHeight="1">
      <c r="A103" s="58">
        <v>20134</v>
      </c>
      <c r="B103" s="59" t="s">
        <v>97</v>
      </c>
      <c r="C103" s="60">
        <v>2</v>
      </c>
      <c r="D103" s="60">
        <v>754</v>
      </c>
      <c r="E103" s="60">
        <v>807</v>
      </c>
      <c r="F103" s="60">
        <f t="shared" si="1"/>
        <v>51</v>
      </c>
    </row>
    <row r="104" spans="1:6" ht="16.5" customHeight="1">
      <c r="A104" s="58">
        <v>2013401</v>
      </c>
      <c r="B104" s="58" t="s">
        <v>56</v>
      </c>
      <c r="C104" s="60">
        <v>2</v>
      </c>
      <c r="D104" s="60">
        <v>386.75</v>
      </c>
      <c r="E104" s="60">
        <v>460</v>
      </c>
      <c r="F104" s="60">
        <f t="shared" si="1"/>
        <v>71.25</v>
      </c>
    </row>
    <row r="105" spans="1:6" ht="16.5" customHeight="1">
      <c r="A105" s="58">
        <v>2013402</v>
      </c>
      <c r="B105" s="58" t="s">
        <v>57</v>
      </c>
      <c r="C105" s="60">
        <v>0</v>
      </c>
      <c r="D105" s="60">
        <v>20</v>
      </c>
      <c r="E105" s="60">
        <v>0</v>
      </c>
      <c r="F105" s="60">
        <f t="shared" si="1"/>
        <v>-20</v>
      </c>
    </row>
    <row r="106" spans="1:6" ht="16.5" customHeight="1">
      <c r="A106" s="58">
        <v>2013450</v>
      </c>
      <c r="B106" s="58" t="s">
        <v>59</v>
      </c>
      <c r="C106" s="60">
        <v>0</v>
      </c>
      <c r="D106" s="60">
        <v>81.25</v>
      </c>
      <c r="E106" s="60">
        <v>85</v>
      </c>
      <c r="F106" s="60">
        <f t="shared" si="1"/>
        <v>3.75</v>
      </c>
    </row>
    <row r="107" spans="1:6" ht="16.5" customHeight="1">
      <c r="A107" s="58">
        <v>2013499</v>
      </c>
      <c r="B107" s="58" t="s">
        <v>98</v>
      </c>
      <c r="C107" s="60">
        <v>0</v>
      </c>
      <c r="D107" s="60">
        <v>266</v>
      </c>
      <c r="E107" s="60">
        <v>262</v>
      </c>
      <c r="F107" s="60">
        <f t="shared" si="1"/>
        <v>-4</v>
      </c>
    </row>
    <row r="108" spans="1:6" ht="16.5" customHeight="1">
      <c r="A108" s="58">
        <v>20136</v>
      </c>
      <c r="B108" s="59" t="s">
        <v>99</v>
      </c>
      <c r="C108" s="60">
        <v>26</v>
      </c>
      <c r="D108" s="60">
        <v>905.8</v>
      </c>
      <c r="E108" s="60">
        <v>998</v>
      </c>
      <c r="F108" s="60">
        <f t="shared" si="1"/>
        <v>66.200000000000045</v>
      </c>
    </row>
    <row r="109" spans="1:6" ht="16.5" customHeight="1">
      <c r="A109" s="58">
        <v>2013601</v>
      </c>
      <c r="B109" s="58" t="s">
        <v>56</v>
      </c>
      <c r="C109" s="60">
        <v>1</v>
      </c>
      <c r="D109" s="60">
        <v>467</v>
      </c>
      <c r="E109" s="60">
        <v>510</v>
      </c>
      <c r="F109" s="60">
        <f t="shared" si="1"/>
        <v>42</v>
      </c>
    </row>
    <row r="110" spans="1:6" ht="16.5" customHeight="1">
      <c r="A110" s="58">
        <v>2013602</v>
      </c>
      <c r="B110" s="58" t="s">
        <v>57</v>
      </c>
      <c r="C110" s="60">
        <v>25</v>
      </c>
      <c r="D110" s="60">
        <v>188.47</v>
      </c>
      <c r="E110" s="60">
        <v>201</v>
      </c>
      <c r="F110" s="60">
        <f t="shared" si="1"/>
        <v>-12.469999999999999</v>
      </c>
    </row>
    <row r="111" spans="1:6" ht="16.5" customHeight="1">
      <c r="A111" s="58">
        <v>2013650</v>
      </c>
      <c r="B111" s="58" t="s">
        <v>59</v>
      </c>
      <c r="C111" s="60">
        <v>0</v>
      </c>
      <c r="D111" s="60">
        <v>110.09</v>
      </c>
      <c r="E111" s="60">
        <v>152</v>
      </c>
      <c r="F111" s="60">
        <f t="shared" si="1"/>
        <v>41.91</v>
      </c>
    </row>
    <row r="112" spans="1:6" ht="16.5" customHeight="1">
      <c r="A112" s="58">
        <v>2013699</v>
      </c>
      <c r="B112" s="58" t="s">
        <v>100</v>
      </c>
      <c r="C112" s="60">
        <v>0</v>
      </c>
      <c r="D112" s="60">
        <v>140</v>
      </c>
      <c r="E112" s="60">
        <v>135</v>
      </c>
      <c r="F112" s="60">
        <f t="shared" si="1"/>
        <v>-5</v>
      </c>
    </row>
    <row r="113" spans="1:6" ht="16.5" customHeight="1">
      <c r="A113" s="58">
        <v>20199</v>
      </c>
      <c r="B113" s="59" t="s">
        <v>444</v>
      </c>
      <c r="C113" s="60">
        <v>0</v>
      </c>
      <c r="D113" s="60">
        <v>0</v>
      </c>
      <c r="E113" s="60">
        <v>137</v>
      </c>
      <c r="F113" s="60">
        <f t="shared" si="1"/>
        <v>137</v>
      </c>
    </row>
    <row r="114" spans="1:6" ht="16.5" customHeight="1">
      <c r="A114" s="58">
        <v>2019999</v>
      </c>
      <c r="B114" s="58" t="s">
        <v>445</v>
      </c>
      <c r="C114" s="60">
        <v>0</v>
      </c>
      <c r="D114" s="60">
        <v>0</v>
      </c>
      <c r="E114" s="60">
        <v>137</v>
      </c>
      <c r="F114" s="60">
        <f t="shared" si="1"/>
        <v>137</v>
      </c>
    </row>
    <row r="115" spans="1:6" ht="16.5" customHeight="1">
      <c r="A115" s="59">
        <v>203</v>
      </c>
      <c r="B115" s="59" t="s">
        <v>101</v>
      </c>
      <c r="C115" s="60">
        <v>0</v>
      </c>
      <c r="D115" s="60">
        <v>98.5</v>
      </c>
      <c r="E115" s="60">
        <v>139</v>
      </c>
      <c r="F115" s="60">
        <f t="shared" si="1"/>
        <v>40.5</v>
      </c>
    </row>
    <row r="116" spans="1:6" ht="16.5" customHeight="1">
      <c r="A116" s="58">
        <v>20306</v>
      </c>
      <c r="B116" s="59" t="s">
        <v>102</v>
      </c>
      <c r="C116" s="60">
        <v>0</v>
      </c>
      <c r="D116" s="60">
        <v>98.5</v>
      </c>
      <c r="E116" s="60">
        <v>139</v>
      </c>
      <c r="F116" s="60">
        <f t="shared" si="1"/>
        <v>40.5</v>
      </c>
    </row>
    <row r="117" spans="1:6" ht="16.5" customHeight="1">
      <c r="A117" s="58">
        <v>2030603</v>
      </c>
      <c r="B117" s="58" t="s">
        <v>103</v>
      </c>
      <c r="C117" s="60">
        <v>0</v>
      </c>
      <c r="D117" s="60">
        <v>98.5</v>
      </c>
      <c r="E117" s="60">
        <v>99</v>
      </c>
      <c r="F117" s="60">
        <f t="shared" si="1"/>
        <v>0.5</v>
      </c>
    </row>
    <row r="118" spans="1:6" ht="16.5" customHeight="1">
      <c r="A118" s="58">
        <v>2030607</v>
      </c>
      <c r="B118" s="58" t="s">
        <v>446</v>
      </c>
      <c r="C118" s="60">
        <v>0</v>
      </c>
      <c r="D118" s="60">
        <v>0</v>
      </c>
      <c r="E118" s="60">
        <v>40</v>
      </c>
      <c r="F118" s="60">
        <f t="shared" si="1"/>
        <v>40</v>
      </c>
    </row>
    <row r="119" spans="1:6" ht="16.5" customHeight="1">
      <c r="A119" s="59">
        <v>204</v>
      </c>
      <c r="B119" s="59" t="s">
        <v>104</v>
      </c>
      <c r="C119" s="60">
        <v>540</v>
      </c>
      <c r="D119" s="60">
        <v>51658</v>
      </c>
      <c r="E119" s="60">
        <v>66720</v>
      </c>
      <c r="F119" s="60">
        <f t="shared" si="1"/>
        <v>14522</v>
      </c>
    </row>
    <row r="120" spans="1:6" ht="16.5" customHeight="1">
      <c r="A120" s="58">
        <v>20402</v>
      </c>
      <c r="B120" s="59" t="s">
        <v>105</v>
      </c>
      <c r="C120" s="60">
        <v>210</v>
      </c>
      <c r="D120" s="60">
        <v>40759</v>
      </c>
      <c r="E120" s="60">
        <v>52329</v>
      </c>
      <c r="F120" s="60">
        <f t="shared" si="1"/>
        <v>11360</v>
      </c>
    </row>
    <row r="121" spans="1:6" ht="16.5" customHeight="1">
      <c r="A121" s="58">
        <v>2040201</v>
      </c>
      <c r="B121" s="58" t="s">
        <v>56</v>
      </c>
      <c r="C121" s="60">
        <v>18</v>
      </c>
      <c r="D121" s="60">
        <v>31106</v>
      </c>
      <c r="E121" s="60">
        <v>37050</v>
      </c>
      <c r="F121" s="60">
        <f t="shared" si="1"/>
        <v>5926</v>
      </c>
    </row>
    <row r="122" spans="1:6" ht="16.5" customHeight="1">
      <c r="A122" s="58">
        <v>2040202</v>
      </c>
      <c r="B122" s="58" t="s">
        <v>57</v>
      </c>
      <c r="C122" s="60">
        <v>192</v>
      </c>
      <c r="D122" s="60">
        <v>8228</v>
      </c>
      <c r="E122" s="60">
        <v>13482</v>
      </c>
      <c r="F122" s="60">
        <f t="shared" si="1"/>
        <v>5062</v>
      </c>
    </row>
    <row r="123" spans="1:6" ht="16.5" customHeight="1">
      <c r="A123" s="58">
        <v>2040211</v>
      </c>
      <c r="B123" s="58" t="s">
        <v>106</v>
      </c>
      <c r="C123" s="60">
        <v>0</v>
      </c>
      <c r="D123" s="60">
        <v>235</v>
      </c>
      <c r="E123" s="60">
        <v>232</v>
      </c>
      <c r="F123" s="60">
        <f t="shared" si="1"/>
        <v>-3</v>
      </c>
    </row>
    <row r="124" spans="1:6" ht="16.5" customHeight="1">
      <c r="A124" s="58">
        <v>2040217</v>
      </c>
      <c r="B124" s="58" t="s">
        <v>295</v>
      </c>
      <c r="C124" s="60">
        <v>0</v>
      </c>
      <c r="D124" s="60">
        <v>1190</v>
      </c>
      <c r="E124" s="60">
        <v>1565</v>
      </c>
      <c r="F124" s="60">
        <f t="shared" si="1"/>
        <v>375</v>
      </c>
    </row>
    <row r="125" spans="1:6" ht="16.5" customHeight="1">
      <c r="A125" s="58">
        <v>20404</v>
      </c>
      <c r="B125" s="59" t="s">
        <v>107</v>
      </c>
      <c r="C125" s="60">
        <v>0</v>
      </c>
      <c r="D125" s="60">
        <v>3245.8</v>
      </c>
      <c r="E125" s="60">
        <v>4230</v>
      </c>
      <c r="F125" s="60">
        <f t="shared" si="1"/>
        <v>984.19999999999982</v>
      </c>
    </row>
    <row r="126" spans="1:6" ht="16.5" customHeight="1">
      <c r="A126" s="58">
        <v>2040401</v>
      </c>
      <c r="B126" s="58" t="s">
        <v>56</v>
      </c>
      <c r="C126" s="60">
        <v>0</v>
      </c>
      <c r="D126" s="60">
        <v>3000.8</v>
      </c>
      <c r="E126" s="60">
        <v>3800</v>
      </c>
      <c r="F126" s="60">
        <f t="shared" si="1"/>
        <v>799.19999999999982</v>
      </c>
    </row>
    <row r="127" spans="1:6" ht="16.5" customHeight="1">
      <c r="A127" s="58">
        <v>2040402</v>
      </c>
      <c r="B127" s="58" t="s">
        <v>57</v>
      </c>
      <c r="C127" s="60">
        <v>0</v>
      </c>
      <c r="D127" s="60">
        <v>245</v>
      </c>
      <c r="E127" s="60">
        <v>430</v>
      </c>
      <c r="F127" s="60">
        <f t="shared" si="1"/>
        <v>185</v>
      </c>
    </row>
    <row r="128" spans="1:6" ht="16.5" customHeight="1">
      <c r="A128" s="58">
        <v>20405</v>
      </c>
      <c r="B128" s="59" t="s">
        <v>108</v>
      </c>
      <c r="C128" s="60">
        <v>279</v>
      </c>
      <c r="D128" s="60">
        <v>5604.76</v>
      </c>
      <c r="E128" s="60">
        <v>7650</v>
      </c>
      <c r="F128" s="60">
        <f t="shared" si="1"/>
        <v>1766.2399999999998</v>
      </c>
    </row>
    <row r="129" spans="1:6" ht="16.5" customHeight="1">
      <c r="A129" s="58">
        <v>2040501</v>
      </c>
      <c r="B129" s="58" t="s">
        <v>56</v>
      </c>
      <c r="C129" s="60">
        <v>28</v>
      </c>
      <c r="D129" s="60">
        <v>5053.16</v>
      </c>
      <c r="E129" s="60">
        <v>5850</v>
      </c>
      <c r="F129" s="60">
        <f t="shared" si="1"/>
        <v>768.84000000000015</v>
      </c>
    </row>
    <row r="130" spans="1:6" ht="16.5" customHeight="1">
      <c r="A130" s="58">
        <v>2040502</v>
      </c>
      <c r="B130" s="58" t="s">
        <v>57</v>
      </c>
      <c r="C130" s="60">
        <v>251</v>
      </c>
      <c r="D130" s="60">
        <v>551.6</v>
      </c>
      <c r="E130" s="60">
        <v>1780</v>
      </c>
      <c r="F130" s="60">
        <f t="shared" si="1"/>
        <v>977.4</v>
      </c>
    </row>
    <row r="131" spans="1:6" ht="16.5" customHeight="1">
      <c r="A131" s="58">
        <v>2040506</v>
      </c>
      <c r="B131" s="58" t="s">
        <v>447</v>
      </c>
      <c r="C131" s="60">
        <v>0</v>
      </c>
      <c r="D131" s="60">
        <v>0</v>
      </c>
      <c r="E131" s="60">
        <v>20</v>
      </c>
      <c r="F131" s="60">
        <f t="shared" si="1"/>
        <v>20</v>
      </c>
    </row>
    <row r="132" spans="1:6" ht="16.5" customHeight="1">
      <c r="A132" s="58">
        <v>20406</v>
      </c>
      <c r="B132" s="59" t="s">
        <v>109</v>
      </c>
      <c r="C132" s="60">
        <v>51</v>
      </c>
      <c r="D132" s="60">
        <v>2048</v>
      </c>
      <c r="E132" s="60">
        <v>2511</v>
      </c>
      <c r="F132" s="60">
        <f t="shared" si="1"/>
        <v>412</v>
      </c>
    </row>
    <row r="133" spans="1:6" ht="16.5" customHeight="1">
      <c r="A133" s="58">
        <v>2040601</v>
      </c>
      <c r="B133" s="58" t="s">
        <v>56</v>
      </c>
      <c r="C133" s="60">
        <v>3</v>
      </c>
      <c r="D133" s="60">
        <v>1424</v>
      </c>
      <c r="E133" s="60">
        <v>1900</v>
      </c>
      <c r="F133" s="60">
        <f t="shared" si="1"/>
        <v>473</v>
      </c>
    </row>
    <row r="134" spans="1:6" ht="16.5" customHeight="1">
      <c r="A134" s="58">
        <v>2040602</v>
      </c>
      <c r="B134" s="58" t="s">
        <v>57</v>
      </c>
      <c r="C134" s="60">
        <v>9</v>
      </c>
      <c r="D134" s="60">
        <v>0</v>
      </c>
      <c r="E134" s="60">
        <v>65</v>
      </c>
      <c r="F134" s="60">
        <f t="shared" ref="F134:F198" si="2">E134-C134-D134</f>
        <v>56</v>
      </c>
    </row>
    <row r="135" spans="1:6" ht="16.5" customHeight="1">
      <c r="A135" s="58">
        <v>2040604</v>
      </c>
      <c r="B135" s="58" t="s">
        <v>110</v>
      </c>
      <c r="C135" s="60">
        <v>39</v>
      </c>
      <c r="D135" s="60">
        <v>335.6</v>
      </c>
      <c r="E135" s="60">
        <v>238</v>
      </c>
      <c r="F135" s="60">
        <f t="shared" si="2"/>
        <v>-136.60000000000002</v>
      </c>
    </row>
    <row r="136" spans="1:6" ht="16.5" customHeight="1">
      <c r="A136" s="58">
        <v>2040605</v>
      </c>
      <c r="B136" s="58" t="s">
        <v>111</v>
      </c>
      <c r="C136" s="60">
        <v>0</v>
      </c>
      <c r="D136" s="60">
        <v>88.11</v>
      </c>
      <c r="E136" s="60">
        <v>88</v>
      </c>
      <c r="F136" s="60">
        <f t="shared" si="2"/>
        <v>-0.10999999999999943</v>
      </c>
    </row>
    <row r="137" spans="1:6" ht="16.5" customHeight="1">
      <c r="A137" s="58">
        <v>2040607</v>
      </c>
      <c r="B137" s="58" t="s">
        <v>112</v>
      </c>
      <c r="C137" s="60">
        <v>0</v>
      </c>
      <c r="D137" s="60">
        <v>200</v>
      </c>
      <c r="E137" s="60">
        <v>220</v>
      </c>
      <c r="F137" s="60">
        <f t="shared" si="2"/>
        <v>20</v>
      </c>
    </row>
    <row r="138" spans="1:6" ht="16.5" customHeight="1">
      <c r="A138" s="59">
        <v>205</v>
      </c>
      <c r="B138" s="59" t="s">
        <v>113</v>
      </c>
      <c r="C138" s="60">
        <v>250</v>
      </c>
      <c r="D138" s="60">
        <v>88638.18</v>
      </c>
      <c r="E138" s="60">
        <v>81981</v>
      </c>
      <c r="F138" s="60">
        <f t="shared" si="2"/>
        <v>-6907.179999999993</v>
      </c>
    </row>
    <row r="139" spans="1:6" ht="16.5" customHeight="1">
      <c r="A139" s="58">
        <v>20501</v>
      </c>
      <c r="B139" s="59" t="s">
        <v>114</v>
      </c>
      <c r="C139" s="60">
        <v>0</v>
      </c>
      <c r="D139" s="60">
        <v>927.46</v>
      </c>
      <c r="E139" s="60">
        <v>958</v>
      </c>
      <c r="F139" s="60">
        <f t="shared" si="2"/>
        <v>30.539999999999964</v>
      </c>
    </row>
    <row r="140" spans="1:6" ht="16.5" customHeight="1">
      <c r="A140" s="58">
        <v>2050101</v>
      </c>
      <c r="B140" s="58" t="s">
        <v>56</v>
      </c>
      <c r="C140" s="60">
        <v>0</v>
      </c>
      <c r="D140" s="60">
        <v>507.46</v>
      </c>
      <c r="E140" s="60">
        <v>540</v>
      </c>
      <c r="F140" s="60">
        <f t="shared" si="2"/>
        <v>32.54000000000002</v>
      </c>
    </row>
    <row r="141" spans="1:6" ht="16.5" customHeight="1">
      <c r="A141" s="58">
        <v>2050199</v>
      </c>
      <c r="B141" s="58" t="s">
        <v>115</v>
      </c>
      <c r="C141" s="60">
        <v>0</v>
      </c>
      <c r="D141" s="60">
        <v>420</v>
      </c>
      <c r="E141" s="60">
        <v>418</v>
      </c>
      <c r="F141" s="60">
        <f t="shared" si="2"/>
        <v>-2</v>
      </c>
    </row>
    <row r="142" spans="1:6" ht="16.5" customHeight="1">
      <c r="A142" s="58">
        <v>20502</v>
      </c>
      <c r="B142" s="59" t="s">
        <v>116</v>
      </c>
      <c r="C142" s="60">
        <v>171</v>
      </c>
      <c r="D142" s="60">
        <v>84293</v>
      </c>
      <c r="E142" s="60">
        <v>77450</v>
      </c>
      <c r="F142" s="60">
        <f t="shared" si="2"/>
        <v>-7014</v>
      </c>
    </row>
    <row r="143" spans="1:6" ht="16.5" customHeight="1">
      <c r="A143" s="58">
        <v>2050201</v>
      </c>
      <c r="B143" s="58" t="s">
        <v>117</v>
      </c>
      <c r="C143" s="60">
        <v>100</v>
      </c>
      <c r="D143" s="60">
        <v>11247</v>
      </c>
      <c r="E143" s="60">
        <v>11050</v>
      </c>
      <c r="F143" s="60">
        <f t="shared" si="2"/>
        <v>-297</v>
      </c>
    </row>
    <row r="144" spans="1:6" ht="16.5" customHeight="1">
      <c r="A144" s="58">
        <v>2050202</v>
      </c>
      <c r="B144" s="58" t="s">
        <v>118</v>
      </c>
      <c r="C144" s="60">
        <v>21</v>
      </c>
      <c r="D144" s="60">
        <v>30122</v>
      </c>
      <c r="E144" s="60">
        <v>32700</v>
      </c>
      <c r="F144" s="60">
        <f t="shared" si="2"/>
        <v>2557</v>
      </c>
    </row>
    <row r="145" spans="1:6" ht="16.5" customHeight="1">
      <c r="A145" s="58">
        <v>2050203</v>
      </c>
      <c r="B145" s="58" t="s">
        <v>119</v>
      </c>
      <c r="C145" s="60">
        <v>25</v>
      </c>
      <c r="D145" s="60">
        <v>21172</v>
      </c>
      <c r="E145" s="60">
        <v>22200</v>
      </c>
      <c r="F145" s="60">
        <f t="shared" si="2"/>
        <v>1003</v>
      </c>
    </row>
    <row r="146" spans="1:6" ht="16.5" customHeight="1">
      <c r="A146" s="58">
        <v>2050299</v>
      </c>
      <c r="B146" s="58" t="s">
        <v>120</v>
      </c>
      <c r="C146" s="60">
        <v>25</v>
      </c>
      <c r="D146" s="60">
        <v>21753</v>
      </c>
      <c r="E146" s="60">
        <v>11500</v>
      </c>
      <c r="F146" s="60">
        <f t="shared" si="2"/>
        <v>-10278</v>
      </c>
    </row>
    <row r="147" spans="1:6" ht="16.5" customHeight="1">
      <c r="A147" s="58">
        <v>20503</v>
      </c>
      <c r="B147" s="17" t="s">
        <v>121</v>
      </c>
      <c r="C147" s="60">
        <v>45</v>
      </c>
      <c r="D147" s="60">
        <v>200</v>
      </c>
      <c r="E147" s="60">
        <v>220</v>
      </c>
      <c r="F147" s="60">
        <f t="shared" si="2"/>
        <v>-25</v>
      </c>
    </row>
    <row r="148" spans="1:6" ht="16.5" customHeight="1">
      <c r="A148" s="58">
        <v>2050304</v>
      </c>
      <c r="B148" s="58" t="s">
        <v>546</v>
      </c>
      <c r="C148" s="60">
        <v>16</v>
      </c>
      <c r="D148" s="60">
        <v>0</v>
      </c>
      <c r="E148" s="60"/>
      <c r="F148" s="60">
        <f t="shared" si="2"/>
        <v>-16</v>
      </c>
    </row>
    <row r="149" spans="1:6" ht="16.5" customHeight="1">
      <c r="A149" s="58">
        <v>2050399</v>
      </c>
      <c r="B149" s="58" t="s">
        <v>122</v>
      </c>
      <c r="C149" s="60">
        <v>29</v>
      </c>
      <c r="D149" s="60">
        <v>200</v>
      </c>
      <c r="E149" s="60">
        <v>220</v>
      </c>
      <c r="F149" s="60">
        <f t="shared" ref="F149" si="3">E149-C149-D149</f>
        <v>-9</v>
      </c>
    </row>
    <row r="150" spans="1:6" ht="16.5" customHeight="1">
      <c r="A150" s="58">
        <v>20504</v>
      </c>
      <c r="B150" s="59" t="s">
        <v>123</v>
      </c>
      <c r="C150" s="60">
        <v>0</v>
      </c>
      <c r="D150" s="60">
        <v>145.4</v>
      </c>
      <c r="E150" s="60">
        <v>290</v>
      </c>
      <c r="F150" s="60">
        <f t="shared" si="2"/>
        <v>144.6</v>
      </c>
    </row>
    <row r="151" spans="1:6" ht="16.5" customHeight="1">
      <c r="A151" s="58">
        <v>2050402</v>
      </c>
      <c r="B151" s="58" t="s">
        <v>124</v>
      </c>
      <c r="C151" s="60">
        <v>0</v>
      </c>
      <c r="D151" s="60">
        <v>100</v>
      </c>
      <c r="E151" s="60">
        <v>80</v>
      </c>
      <c r="F151" s="60">
        <f t="shared" si="2"/>
        <v>-20</v>
      </c>
    </row>
    <row r="152" spans="1:6" ht="16.5" customHeight="1">
      <c r="A152" s="58">
        <v>2050499</v>
      </c>
      <c r="B152" s="58" t="s">
        <v>125</v>
      </c>
      <c r="C152" s="60">
        <v>0</v>
      </c>
      <c r="D152" s="60">
        <v>45</v>
      </c>
      <c r="E152" s="60">
        <v>210</v>
      </c>
      <c r="F152" s="60">
        <f t="shared" si="2"/>
        <v>165</v>
      </c>
    </row>
    <row r="153" spans="1:6" ht="16.5" customHeight="1">
      <c r="A153" s="58">
        <v>20507</v>
      </c>
      <c r="B153" s="59" t="s">
        <v>126</v>
      </c>
      <c r="C153" s="60">
        <v>1</v>
      </c>
      <c r="D153" s="60">
        <v>777</v>
      </c>
      <c r="E153" s="60">
        <v>1100</v>
      </c>
      <c r="F153" s="60">
        <f t="shared" si="2"/>
        <v>322</v>
      </c>
    </row>
    <row r="154" spans="1:6" ht="16.5" customHeight="1">
      <c r="A154" s="58">
        <v>2050701</v>
      </c>
      <c r="B154" s="58" t="s">
        <v>127</v>
      </c>
      <c r="C154" s="60">
        <v>1</v>
      </c>
      <c r="D154" s="60">
        <v>777</v>
      </c>
      <c r="E154" s="60">
        <v>1100</v>
      </c>
      <c r="F154" s="60">
        <f t="shared" si="2"/>
        <v>322</v>
      </c>
    </row>
    <row r="155" spans="1:6" ht="16.5" customHeight="1">
      <c r="A155" s="58">
        <v>20508</v>
      </c>
      <c r="B155" s="59" t="s">
        <v>128</v>
      </c>
      <c r="C155" s="60">
        <v>0</v>
      </c>
      <c r="D155" s="60">
        <v>170</v>
      </c>
      <c r="E155" s="60">
        <v>60</v>
      </c>
      <c r="F155" s="60">
        <f t="shared" si="2"/>
        <v>-110</v>
      </c>
    </row>
    <row r="156" spans="1:6" ht="16.5" customHeight="1">
      <c r="A156" s="58">
        <v>2050802</v>
      </c>
      <c r="B156" s="58" t="s">
        <v>129</v>
      </c>
      <c r="C156" s="60">
        <v>0</v>
      </c>
      <c r="D156" s="60">
        <v>170</v>
      </c>
      <c r="E156" s="60">
        <v>60</v>
      </c>
      <c r="F156" s="60">
        <f t="shared" si="2"/>
        <v>-110</v>
      </c>
    </row>
    <row r="157" spans="1:6" ht="16.5" customHeight="1">
      <c r="A157" s="58">
        <v>20509</v>
      </c>
      <c r="B157" s="59" t="s">
        <v>130</v>
      </c>
      <c r="C157" s="60">
        <v>0</v>
      </c>
      <c r="D157" s="60">
        <v>2126</v>
      </c>
      <c r="E157" s="60">
        <v>1816</v>
      </c>
      <c r="F157" s="60">
        <f t="shared" si="2"/>
        <v>-310</v>
      </c>
    </row>
    <row r="158" spans="1:6" ht="16.5" customHeight="1">
      <c r="A158" s="58">
        <v>2050904</v>
      </c>
      <c r="B158" s="58" t="s">
        <v>448</v>
      </c>
      <c r="C158" s="60">
        <v>0</v>
      </c>
      <c r="D158" s="60">
        <v>0</v>
      </c>
      <c r="E158" s="60">
        <v>16</v>
      </c>
      <c r="F158" s="60">
        <f t="shared" si="2"/>
        <v>16</v>
      </c>
    </row>
    <row r="159" spans="1:6" ht="16.5" customHeight="1">
      <c r="A159" s="58">
        <v>2050999</v>
      </c>
      <c r="B159" s="58" t="s">
        <v>131</v>
      </c>
      <c r="C159" s="60">
        <v>0</v>
      </c>
      <c r="D159" s="60">
        <v>2126</v>
      </c>
      <c r="E159" s="60">
        <v>1800</v>
      </c>
      <c r="F159" s="60">
        <f t="shared" si="2"/>
        <v>-326</v>
      </c>
    </row>
    <row r="160" spans="1:6" ht="16.5" customHeight="1">
      <c r="A160" s="58">
        <v>20599</v>
      </c>
      <c r="B160" s="59" t="s">
        <v>449</v>
      </c>
      <c r="C160" s="60">
        <v>33</v>
      </c>
      <c r="D160" s="60">
        <v>0</v>
      </c>
      <c r="E160" s="60">
        <v>87</v>
      </c>
      <c r="F160" s="60">
        <f t="shared" si="2"/>
        <v>54</v>
      </c>
    </row>
    <row r="161" spans="1:6" ht="16.5" customHeight="1">
      <c r="A161" s="58">
        <v>2059999</v>
      </c>
      <c r="B161" s="58" t="s">
        <v>450</v>
      </c>
      <c r="C161" s="60">
        <v>33</v>
      </c>
      <c r="D161" s="60">
        <v>0</v>
      </c>
      <c r="E161" s="60">
        <v>87</v>
      </c>
      <c r="F161" s="60">
        <f t="shared" si="2"/>
        <v>54</v>
      </c>
    </row>
    <row r="162" spans="1:6" ht="16.5" customHeight="1">
      <c r="A162" s="59">
        <v>206</v>
      </c>
      <c r="B162" s="59" t="s">
        <v>132</v>
      </c>
      <c r="C162" s="60">
        <v>467</v>
      </c>
      <c r="D162" s="60">
        <v>3955.87</v>
      </c>
      <c r="E162" s="60">
        <v>28575</v>
      </c>
      <c r="F162" s="60">
        <f t="shared" si="2"/>
        <v>24152.13</v>
      </c>
    </row>
    <row r="163" spans="1:6" ht="16.5" customHeight="1">
      <c r="A163" s="58">
        <v>20601</v>
      </c>
      <c r="B163" s="59" t="s">
        <v>133</v>
      </c>
      <c r="C163" s="60">
        <v>0</v>
      </c>
      <c r="D163" s="60">
        <v>317.61</v>
      </c>
      <c r="E163" s="60">
        <v>314</v>
      </c>
      <c r="F163" s="60">
        <f t="shared" si="2"/>
        <v>-3.6100000000000136</v>
      </c>
    </row>
    <row r="164" spans="1:6" ht="16.5" customHeight="1">
      <c r="A164" s="58">
        <v>2060101</v>
      </c>
      <c r="B164" s="58" t="s">
        <v>56</v>
      </c>
      <c r="C164" s="60">
        <v>0</v>
      </c>
      <c r="D164" s="60">
        <v>247.61</v>
      </c>
      <c r="E164" s="60">
        <v>250</v>
      </c>
      <c r="F164" s="60">
        <f t="shared" si="2"/>
        <v>2.3899999999999864</v>
      </c>
    </row>
    <row r="165" spans="1:6" ht="16.5" customHeight="1">
      <c r="A165" s="58">
        <v>2060102</v>
      </c>
      <c r="B165" s="58" t="s">
        <v>57</v>
      </c>
      <c r="C165" s="60">
        <v>0</v>
      </c>
      <c r="D165" s="60">
        <v>70</v>
      </c>
      <c r="E165" s="60">
        <v>64</v>
      </c>
      <c r="F165" s="60">
        <f t="shared" si="2"/>
        <v>-6</v>
      </c>
    </row>
    <row r="166" spans="1:6" ht="16.5" customHeight="1">
      <c r="A166" s="58">
        <v>20604</v>
      </c>
      <c r="B166" s="59" t="s">
        <v>134</v>
      </c>
      <c r="C166" s="60">
        <v>462</v>
      </c>
      <c r="D166" s="60">
        <v>3200</v>
      </c>
      <c r="E166" s="60">
        <v>25858</v>
      </c>
      <c r="F166" s="60">
        <f t="shared" si="2"/>
        <v>22196</v>
      </c>
    </row>
    <row r="167" spans="1:6" ht="16.5" customHeight="1">
      <c r="A167" s="58">
        <v>2060402</v>
      </c>
      <c r="B167" s="58" t="s">
        <v>135</v>
      </c>
      <c r="C167" s="60">
        <v>303</v>
      </c>
      <c r="D167" s="60">
        <v>3200</v>
      </c>
      <c r="E167" s="60">
        <v>24879</v>
      </c>
      <c r="F167" s="60">
        <f t="shared" si="2"/>
        <v>21376</v>
      </c>
    </row>
    <row r="168" spans="1:6" ht="16.5" customHeight="1">
      <c r="A168" s="58">
        <v>2060403</v>
      </c>
      <c r="B168" s="58" t="s">
        <v>451</v>
      </c>
      <c r="C168" s="60">
        <v>159</v>
      </c>
      <c r="D168" s="60">
        <v>0</v>
      </c>
      <c r="E168" s="60">
        <v>979</v>
      </c>
      <c r="F168" s="60">
        <f t="shared" si="2"/>
        <v>820</v>
      </c>
    </row>
    <row r="169" spans="1:6" ht="16.5" customHeight="1">
      <c r="A169" s="58">
        <v>20607</v>
      </c>
      <c r="B169" s="59" t="s">
        <v>136</v>
      </c>
      <c r="C169" s="60">
        <v>4</v>
      </c>
      <c r="D169" s="60">
        <v>438.26</v>
      </c>
      <c r="E169" s="60">
        <v>442</v>
      </c>
      <c r="F169" s="60">
        <f t="shared" si="2"/>
        <v>-0.25999999999999091</v>
      </c>
    </row>
    <row r="170" spans="1:6" ht="16.5" customHeight="1">
      <c r="A170" s="58">
        <v>2060701</v>
      </c>
      <c r="B170" s="58" t="s">
        <v>137</v>
      </c>
      <c r="C170" s="60">
        <v>0</v>
      </c>
      <c r="D170" s="60">
        <v>238.26</v>
      </c>
      <c r="E170" s="60">
        <v>280</v>
      </c>
      <c r="F170" s="60">
        <f t="shared" si="2"/>
        <v>41.740000000000009</v>
      </c>
    </row>
    <row r="171" spans="1:6" ht="16.5" customHeight="1">
      <c r="A171" s="58">
        <v>2060702</v>
      </c>
      <c r="B171" s="58" t="s">
        <v>138</v>
      </c>
      <c r="C171" s="60">
        <v>4</v>
      </c>
      <c r="D171" s="60">
        <v>200</v>
      </c>
      <c r="E171" s="60">
        <v>162</v>
      </c>
      <c r="F171" s="60">
        <f t="shared" si="2"/>
        <v>-42</v>
      </c>
    </row>
    <row r="172" spans="1:6" ht="16.5" customHeight="1">
      <c r="A172" s="58">
        <v>20699</v>
      </c>
      <c r="B172" s="59" t="s">
        <v>452</v>
      </c>
      <c r="C172" s="60">
        <v>0</v>
      </c>
      <c r="D172" s="60">
        <v>0</v>
      </c>
      <c r="E172" s="60">
        <v>1961</v>
      </c>
      <c r="F172" s="60">
        <f t="shared" si="2"/>
        <v>1961</v>
      </c>
    </row>
    <row r="173" spans="1:6" ht="16.5" customHeight="1">
      <c r="A173" s="58">
        <v>2069999</v>
      </c>
      <c r="B173" s="58" t="s">
        <v>453</v>
      </c>
      <c r="C173" s="60">
        <v>0</v>
      </c>
      <c r="D173" s="60">
        <v>0</v>
      </c>
      <c r="E173" s="60">
        <v>1961</v>
      </c>
      <c r="F173" s="60">
        <f t="shared" si="2"/>
        <v>1961</v>
      </c>
    </row>
    <row r="174" spans="1:6" ht="16.5" customHeight="1">
      <c r="A174" s="59">
        <v>207</v>
      </c>
      <c r="B174" s="59" t="s">
        <v>139</v>
      </c>
      <c r="C174" s="60">
        <v>1362</v>
      </c>
      <c r="D174" s="60">
        <v>6571.64</v>
      </c>
      <c r="E174" s="60">
        <v>11810</v>
      </c>
      <c r="F174" s="60">
        <f t="shared" si="2"/>
        <v>3876.3599999999997</v>
      </c>
    </row>
    <row r="175" spans="1:6" ht="16.5" customHeight="1">
      <c r="A175" s="58">
        <v>20701</v>
      </c>
      <c r="B175" s="59" t="s">
        <v>140</v>
      </c>
      <c r="C175" s="60">
        <v>13</v>
      </c>
      <c r="D175" s="60">
        <v>4189</v>
      </c>
      <c r="E175" s="60">
        <v>4995</v>
      </c>
      <c r="F175" s="60">
        <f t="shared" si="2"/>
        <v>793</v>
      </c>
    </row>
    <row r="176" spans="1:6" ht="16.5" customHeight="1">
      <c r="A176" s="58">
        <v>2070101</v>
      </c>
      <c r="B176" s="58" t="s">
        <v>56</v>
      </c>
      <c r="C176" s="60">
        <v>1</v>
      </c>
      <c r="D176" s="60">
        <v>205.39</v>
      </c>
      <c r="E176" s="60">
        <v>240</v>
      </c>
      <c r="F176" s="60">
        <f t="shared" si="2"/>
        <v>33.610000000000014</v>
      </c>
    </row>
    <row r="177" spans="1:6" ht="16.5" customHeight="1">
      <c r="A177" s="58">
        <v>2070102</v>
      </c>
      <c r="B177" s="58" t="s">
        <v>57</v>
      </c>
      <c r="C177" s="60">
        <v>0</v>
      </c>
      <c r="D177" s="60">
        <v>1515</v>
      </c>
      <c r="E177" s="60">
        <v>1003</v>
      </c>
      <c r="F177" s="60">
        <f t="shared" si="2"/>
        <v>-512</v>
      </c>
    </row>
    <row r="178" spans="1:6" ht="16.5" customHeight="1">
      <c r="A178" s="58">
        <v>2070104</v>
      </c>
      <c r="B178" s="58" t="s">
        <v>141</v>
      </c>
      <c r="C178" s="60">
        <v>0</v>
      </c>
      <c r="D178" s="60">
        <v>288</v>
      </c>
      <c r="E178" s="60">
        <v>410</v>
      </c>
      <c r="F178" s="60">
        <f t="shared" si="2"/>
        <v>122</v>
      </c>
    </row>
    <row r="179" spans="1:6" ht="16.5" customHeight="1">
      <c r="A179" s="58">
        <v>2070109</v>
      </c>
      <c r="B179" s="58" t="s">
        <v>142</v>
      </c>
      <c r="C179" s="60">
        <v>0</v>
      </c>
      <c r="D179" s="60">
        <v>341.31</v>
      </c>
      <c r="E179" s="60">
        <v>1175</v>
      </c>
      <c r="F179" s="60">
        <f t="shared" si="2"/>
        <v>833.69</v>
      </c>
    </row>
    <row r="180" spans="1:6" ht="16.5" customHeight="1">
      <c r="A180" s="58">
        <v>2070110</v>
      </c>
      <c r="B180" s="58" t="s">
        <v>296</v>
      </c>
      <c r="C180" s="60">
        <v>0</v>
      </c>
      <c r="D180" s="60">
        <v>150</v>
      </c>
      <c r="E180" s="60">
        <v>150</v>
      </c>
      <c r="F180" s="60">
        <f t="shared" si="2"/>
        <v>0</v>
      </c>
    </row>
    <row r="181" spans="1:6" ht="16.5" customHeight="1">
      <c r="A181" s="58">
        <v>2070111</v>
      </c>
      <c r="B181" s="58" t="s">
        <v>454</v>
      </c>
      <c r="C181" s="60">
        <v>0</v>
      </c>
      <c r="D181" s="60">
        <v>0</v>
      </c>
      <c r="E181" s="60">
        <v>115</v>
      </c>
      <c r="F181" s="60">
        <f t="shared" si="2"/>
        <v>115</v>
      </c>
    </row>
    <row r="182" spans="1:6" ht="16.5" customHeight="1">
      <c r="A182" s="58">
        <v>2070112</v>
      </c>
      <c r="B182" s="58" t="s">
        <v>143</v>
      </c>
      <c r="C182" s="60">
        <v>1</v>
      </c>
      <c r="D182" s="60">
        <v>443.56</v>
      </c>
      <c r="E182" s="60">
        <v>452</v>
      </c>
      <c r="F182" s="60">
        <f t="shared" si="2"/>
        <v>7.4399999999999977</v>
      </c>
    </row>
    <row r="183" spans="1:6" ht="16.5" customHeight="1">
      <c r="A183" s="58">
        <v>2070199</v>
      </c>
      <c r="B183" s="58" t="s">
        <v>144</v>
      </c>
      <c r="C183" s="60">
        <v>11</v>
      </c>
      <c r="D183" s="60">
        <v>1246</v>
      </c>
      <c r="E183" s="60">
        <v>1450</v>
      </c>
      <c r="F183" s="60">
        <f t="shared" si="2"/>
        <v>193</v>
      </c>
    </row>
    <row r="184" spans="1:6" ht="16.5" customHeight="1">
      <c r="A184" s="58">
        <v>20702</v>
      </c>
      <c r="B184" s="59" t="s">
        <v>145</v>
      </c>
      <c r="C184" s="60">
        <v>83</v>
      </c>
      <c r="D184" s="60">
        <v>387.31</v>
      </c>
      <c r="E184" s="60">
        <v>782</v>
      </c>
      <c r="F184" s="60">
        <f t="shared" si="2"/>
        <v>311.69</v>
      </c>
    </row>
    <row r="185" spans="1:6" ht="16.5" customHeight="1">
      <c r="A185" s="58">
        <v>2070204</v>
      </c>
      <c r="B185" s="58" t="s">
        <v>146</v>
      </c>
      <c r="C185" s="60">
        <v>58</v>
      </c>
      <c r="D185" s="60">
        <v>387.31</v>
      </c>
      <c r="E185" s="60">
        <v>550</v>
      </c>
      <c r="F185" s="60">
        <f t="shared" si="2"/>
        <v>104.69</v>
      </c>
    </row>
    <row r="186" spans="1:6" ht="16.5" customHeight="1">
      <c r="A186" s="58">
        <v>2070206</v>
      </c>
      <c r="B186" s="58" t="s">
        <v>455</v>
      </c>
      <c r="C186" s="60">
        <v>25</v>
      </c>
      <c r="D186" s="60">
        <v>0</v>
      </c>
      <c r="E186" s="60">
        <v>184</v>
      </c>
      <c r="F186" s="60">
        <f t="shared" si="2"/>
        <v>159</v>
      </c>
    </row>
    <row r="187" spans="1:6" ht="16.5" customHeight="1">
      <c r="A187" s="58">
        <v>2070299</v>
      </c>
      <c r="B187" s="58" t="s">
        <v>456</v>
      </c>
      <c r="C187" s="60">
        <v>0</v>
      </c>
      <c r="D187" s="60">
        <v>0</v>
      </c>
      <c r="E187" s="60">
        <v>48</v>
      </c>
      <c r="F187" s="60">
        <f t="shared" si="2"/>
        <v>48</v>
      </c>
    </row>
    <row r="188" spans="1:6" ht="16.5" customHeight="1">
      <c r="A188" s="58">
        <v>20703</v>
      </c>
      <c r="B188" s="59" t="s">
        <v>147</v>
      </c>
      <c r="C188" s="60">
        <v>40</v>
      </c>
      <c r="D188" s="60">
        <v>165.84</v>
      </c>
      <c r="E188" s="60">
        <v>302</v>
      </c>
      <c r="F188" s="60">
        <f t="shared" si="2"/>
        <v>96.16</v>
      </c>
    </row>
    <row r="189" spans="1:6" ht="16.5" customHeight="1">
      <c r="A189" s="58">
        <v>2070302</v>
      </c>
      <c r="B189" s="58" t="s">
        <v>57</v>
      </c>
      <c r="C189" s="60">
        <v>0</v>
      </c>
      <c r="D189" s="60">
        <v>20</v>
      </c>
      <c r="E189" s="60">
        <v>20</v>
      </c>
      <c r="F189" s="60">
        <f t="shared" si="2"/>
        <v>0</v>
      </c>
    </row>
    <row r="190" spans="1:6" ht="16.5" customHeight="1">
      <c r="A190" s="58">
        <v>2070308</v>
      </c>
      <c r="B190" s="58" t="s">
        <v>148</v>
      </c>
      <c r="C190" s="60">
        <v>40</v>
      </c>
      <c r="D190" s="60">
        <v>145.84</v>
      </c>
      <c r="E190" s="60">
        <v>282</v>
      </c>
      <c r="F190" s="60">
        <f t="shared" si="2"/>
        <v>96.16</v>
      </c>
    </row>
    <row r="191" spans="1:6" ht="16.5" customHeight="1">
      <c r="A191" s="58">
        <v>20704</v>
      </c>
      <c r="B191" s="59" t="s">
        <v>149</v>
      </c>
      <c r="C191" s="60">
        <v>0</v>
      </c>
      <c r="D191" s="60">
        <v>1829.47</v>
      </c>
      <c r="E191" s="60">
        <v>2390</v>
      </c>
      <c r="F191" s="60">
        <f t="shared" si="2"/>
        <v>560.53</v>
      </c>
    </row>
    <row r="192" spans="1:6" ht="16.5" customHeight="1">
      <c r="A192" s="58">
        <v>2070499</v>
      </c>
      <c r="B192" s="58" t="s">
        <v>150</v>
      </c>
      <c r="C192" s="60">
        <v>0</v>
      </c>
      <c r="D192" s="60">
        <v>1829.47</v>
      </c>
      <c r="E192" s="60">
        <v>2390</v>
      </c>
      <c r="F192" s="60">
        <f t="shared" si="2"/>
        <v>560.53</v>
      </c>
    </row>
    <row r="193" spans="1:6" ht="16.5" customHeight="1">
      <c r="A193" s="58">
        <v>20799</v>
      </c>
      <c r="B193" s="59" t="s">
        <v>457</v>
      </c>
      <c r="C193" s="60">
        <v>1227</v>
      </c>
      <c r="D193" s="60">
        <v>0</v>
      </c>
      <c r="E193" s="60">
        <v>3341</v>
      </c>
      <c r="F193" s="60">
        <f t="shared" si="2"/>
        <v>2114</v>
      </c>
    </row>
    <row r="194" spans="1:6" ht="16.5" customHeight="1">
      <c r="A194" s="58">
        <v>2079902</v>
      </c>
      <c r="B194" s="58" t="s">
        <v>458</v>
      </c>
      <c r="C194" s="60">
        <v>25</v>
      </c>
      <c r="D194" s="60">
        <v>0</v>
      </c>
      <c r="E194" s="60">
        <v>30</v>
      </c>
      <c r="F194" s="60">
        <f t="shared" si="2"/>
        <v>5</v>
      </c>
    </row>
    <row r="195" spans="1:6" ht="16.5" customHeight="1">
      <c r="A195" s="58">
        <v>2079903</v>
      </c>
      <c r="B195" s="58" t="s">
        <v>459</v>
      </c>
      <c r="C195" s="60">
        <v>1165</v>
      </c>
      <c r="D195" s="60">
        <v>0</v>
      </c>
      <c r="E195" s="60">
        <v>2219</v>
      </c>
      <c r="F195" s="60">
        <f t="shared" si="2"/>
        <v>1054</v>
      </c>
    </row>
    <row r="196" spans="1:6" ht="16.5" customHeight="1">
      <c r="A196" s="58">
        <v>2079999</v>
      </c>
      <c r="B196" s="58" t="s">
        <v>460</v>
      </c>
      <c r="C196" s="60">
        <v>37</v>
      </c>
      <c r="D196" s="60">
        <v>0</v>
      </c>
      <c r="E196" s="60">
        <v>1092</v>
      </c>
      <c r="F196" s="60">
        <f t="shared" si="2"/>
        <v>1055</v>
      </c>
    </row>
    <row r="197" spans="1:6" ht="16.5" customHeight="1">
      <c r="A197" s="59">
        <v>208</v>
      </c>
      <c r="B197" s="59" t="s">
        <v>151</v>
      </c>
      <c r="C197" s="60">
        <v>769</v>
      </c>
      <c r="D197" s="60">
        <v>97381</v>
      </c>
      <c r="E197" s="60">
        <v>78727</v>
      </c>
      <c r="F197" s="60">
        <f t="shared" si="2"/>
        <v>-19423</v>
      </c>
    </row>
    <row r="198" spans="1:6" ht="16.5" customHeight="1">
      <c r="A198" s="58">
        <v>20801</v>
      </c>
      <c r="B198" s="59" t="s">
        <v>152</v>
      </c>
      <c r="C198" s="60">
        <v>40</v>
      </c>
      <c r="D198" s="60">
        <v>5426.66</v>
      </c>
      <c r="E198" s="60">
        <v>5762</v>
      </c>
      <c r="F198" s="60">
        <f t="shared" si="2"/>
        <v>295.34000000000015</v>
      </c>
    </row>
    <row r="199" spans="1:6" ht="16.5" customHeight="1">
      <c r="A199" s="58">
        <v>2080101</v>
      </c>
      <c r="B199" s="58" t="s">
        <v>56</v>
      </c>
      <c r="C199" s="60">
        <v>4</v>
      </c>
      <c r="D199" s="60">
        <v>381</v>
      </c>
      <c r="E199" s="60">
        <v>380</v>
      </c>
      <c r="F199" s="60">
        <f t="shared" ref="F199:F262" si="4">E199-C199-D199</f>
        <v>-5</v>
      </c>
    </row>
    <row r="200" spans="1:6" ht="16.5" customHeight="1">
      <c r="A200" s="58">
        <v>2080102</v>
      </c>
      <c r="B200" s="58" t="s">
        <v>57</v>
      </c>
      <c r="C200" s="60">
        <v>0</v>
      </c>
      <c r="D200" s="60">
        <v>643</v>
      </c>
      <c r="E200" s="60">
        <v>1176</v>
      </c>
      <c r="F200" s="60">
        <f t="shared" si="4"/>
        <v>533</v>
      </c>
    </row>
    <row r="201" spans="1:6" ht="16.5" customHeight="1">
      <c r="A201" s="58">
        <v>2080105</v>
      </c>
      <c r="B201" s="58" t="s">
        <v>153</v>
      </c>
      <c r="C201" s="60">
        <v>7</v>
      </c>
      <c r="D201" s="60">
        <v>1079.33</v>
      </c>
      <c r="E201" s="60">
        <v>933</v>
      </c>
      <c r="F201" s="60">
        <f t="shared" si="4"/>
        <v>-153.32999999999993</v>
      </c>
    </row>
    <row r="202" spans="1:6" ht="16.5" customHeight="1">
      <c r="A202" s="58">
        <v>2080106</v>
      </c>
      <c r="B202" s="58" t="s">
        <v>154</v>
      </c>
      <c r="C202" s="60">
        <v>6</v>
      </c>
      <c r="D202" s="60">
        <v>1030.01</v>
      </c>
      <c r="E202" s="60">
        <v>965</v>
      </c>
      <c r="F202" s="60">
        <f t="shared" si="4"/>
        <v>-71.009999999999991</v>
      </c>
    </row>
    <row r="203" spans="1:6" ht="16.5" customHeight="1">
      <c r="A203" s="58">
        <v>2080107</v>
      </c>
      <c r="B203" s="58" t="s">
        <v>155</v>
      </c>
      <c r="C203" s="60">
        <v>0</v>
      </c>
      <c r="D203" s="60">
        <v>31</v>
      </c>
      <c r="E203" s="60">
        <v>31</v>
      </c>
      <c r="F203" s="60">
        <f t="shared" si="4"/>
        <v>0</v>
      </c>
    </row>
    <row r="204" spans="1:6" ht="16.5" customHeight="1">
      <c r="A204" s="58">
        <v>2080108</v>
      </c>
      <c r="B204" s="58" t="s">
        <v>461</v>
      </c>
      <c r="C204" s="60">
        <v>19</v>
      </c>
      <c r="D204" s="60">
        <v>0</v>
      </c>
      <c r="E204" s="60">
        <v>50</v>
      </c>
      <c r="F204" s="60">
        <f t="shared" si="4"/>
        <v>31</v>
      </c>
    </row>
    <row r="205" spans="1:6" ht="16.5" customHeight="1">
      <c r="A205" s="58">
        <v>2080109</v>
      </c>
      <c r="B205" s="58" t="s">
        <v>156</v>
      </c>
      <c r="C205" s="60">
        <v>4</v>
      </c>
      <c r="D205" s="60">
        <v>2210.34</v>
      </c>
      <c r="E205" s="60">
        <v>2224</v>
      </c>
      <c r="F205" s="60">
        <f t="shared" si="4"/>
        <v>9.6599999999998545</v>
      </c>
    </row>
    <row r="206" spans="1:6" ht="16.5" customHeight="1">
      <c r="A206" s="58">
        <v>2080199</v>
      </c>
      <c r="B206" s="58" t="s">
        <v>157</v>
      </c>
      <c r="C206" s="60">
        <v>0</v>
      </c>
      <c r="D206" s="60">
        <v>52</v>
      </c>
      <c r="E206" s="60">
        <v>3</v>
      </c>
      <c r="F206" s="60">
        <f t="shared" si="4"/>
        <v>-49</v>
      </c>
    </row>
    <row r="207" spans="1:6" ht="16.5" customHeight="1">
      <c r="A207" s="58">
        <v>20802</v>
      </c>
      <c r="B207" s="59" t="s">
        <v>158</v>
      </c>
      <c r="C207" s="60">
        <v>34</v>
      </c>
      <c r="D207" s="60">
        <v>9176</v>
      </c>
      <c r="E207" s="60">
        <v>10101</v>
      </c>
      <c r="F207" s="60">
        <f t="shared" si="4"/>
        <v>891</v>
      </c>
    </row>
    <row r="208" spans="1:6" ht="16.5" customHeight="1">
      <c r="A208" s="58">
        <v>2080201</v>
      </c>
      <c r="B208" s="58" t="s">
        <v>56</v>
      </c>
      <c r="C208" s="60">
        <v>0</v>
      </c>
      <c r="D208" s="60">
        <v>370.95</v>
      </c>
      <c r="E208" s="60">
        <v>460</v>
      </c>
      <c r="F208" s="60">
        <f t="shared" si="4"/>
        <v>89.050000000000011</v>
      </c>
    </row>
    <row r="209" spans="1:6" ht="16.5" customHeight="1">
      <c r="A209" s="58">
        <v>2080204</v>
      </c>
      <c r="B209" s="58" t="s">
        <v>159</v>
      </c>
      <c r="C209" s="60">
        <v>0</v>
      </c>
      <c r="D209" s="60">
        <v>241</v>
      </c>
      <c r="E209" s="60">
        <v>229</v>
      </c>
      <c r="F209" s="60">
        <f t="shared" si="4"/>
        <v>-12</v>
      </c>
    </row>
    <row r="210" spans="1:6" ht="16.5" customHeight="1">
      <c r="A210" s="58">
        <v>2080205</v>
      </c>
      <c r="B210" s="58" t="s">
        <v>160</v>
      </c>
      <c r="C210" s="60">
        <v>25</v>
      </c>
      <c r="D210" s="60">
        <v>3008.86</v>
      </c>
      <c r="E210" s="60">
        <v>3941</v>
      </c>
      <c r="F210" s="60">
        <f t="shared" si="4"/>
        <v>907.13999999999987</v>
      </c>
    </row>
    <row r="211" spans="1:6" ht="16.5" customHeight="1">
      <c r="A211" s="58">
        <v>2080206</v>
      </c>
      <c r="B211" s="58" t="s">
        <v>161</v>
      </c>
      <c r="C211" s="60">
        <v>0</v>
      </c>
      <c r="D211" s="60">
        <v>80</v>
      </c>
      <c r="E211" s="60">
        <v>72</v>
      </c>
      <c r="F211" s="60">
        <f t="shared" si="4"/>
        <v>-8</v>
      </c>
    </row>
    <row r="212" spans="1:6" ht="16.5" customHeight="1">
      <c r="A212" s="58">
        <v>2080207</v>
      </c>
      <c r="B212" s="58" t="s">
        <v>162</v>
      </c>
      <c r="C212" s="60">
        <v>9</v>
      </c>
      <c r="D212" s="60">
        <v>54.7</v>
      </c>
      <c r="E212" s="60">
        <v>96</v>
      </c>
      <c r="F212" s="60">
        <f t="shared" si="4"/>
        <v>32.299999999999997</v>
      </c>
    </row>
    <row r="213" spans="1:6" ht="16.5" customHeight="1">
      <c r="A213" s="58">
        <v>2080208</v>
      </c>
      <c r="B213" s="58" t="s">
        <v>163</v>
      </c>
      <c r="C213" s="60">
        <v>0</v>
      </c>
      <c r="D213" s="60">
        <v>4490.78</v>
      </c>
      <c r="E213" s="60">
        <v>4319</v>
      </c>
      <c r="F213" s="60">
        <f t="shared" si="4"/>
        <v>-171.77999999999975</v>
      </c>
    </row>
    <row r="214" spans="1:6" ht="16.5" customHeight="1">
      <c r="A214" s="58">
        <v>2080299</v>
      </c>
      <c r="B214" s="58" t="s">
        <v>164</v>
      </c>
      <c r="C214" s="60">
        <v>0</v>
      </c>
      <c r="D214" s="60">
        <v>930</v>
      </c>
      <c r="E214" s="60">
        <v>984</v>
      </c>
      <c r="F214" s="60">
        <f t="shared" si="4"/>
        <v>54</v>
      </c>
    </row>
    <row r="215" spans="1:6" ht="16.5" customHeight="1">
      <c r="A215" s="58">
        <v>20805</v>
      </c>
      <c r="B215" s="59" t="s">
        <v>165</v>
      </c>
      <c r="C215" s="60">
        <v>0</v>
      </c>
      <c r="D215" s="60">
        <v>2094</v>
      </c>
      <c r="E215" s="60">
        <v>26244</v>
      </c>
      <c r="F215" s="60">
        <f t="shared" si="4"/>
        <v>24150</v>
      </c>
    </row>
    <row r="216" spans="1:6" ht="16.5" customHeight="1">
      <c r="A216" s="58">
        <v>2080501</v>
      </c>
      <c r="B216" s="58" t="s">
        <v>166</v>
      </c>
      <c r="C216" s="60">
        <v>0</v>
      </c>
      <c r="D216" s="60">
        <v>206.78</v>
      </c>
      <c r="E216" s="60">
        <v>112</v>
      </c>
      <c r="F216" s="60">
        <f t="shared" si="4"/>
        <v>-94.78</v>
      </c>
    </row>
    <row r="217" spans="1:6" ht="16.5" customHeight="1">
      <c r="A217" s="58">
        <v>2080502</v>
      </c>
      <c r="B217" s="58" t="s">
        <v>167</v>
      </c>
      <c r="C217" s="60">
        <v>0</v>
      </c>
      <c r="D217" s="60">
        <v>631</v>
      </c>
      <c r="E217" s="60">
        <v>620</v>
      </c>
      <c r="F217" s="60">
        <f t="shared" si="4"/>
        <v>-11</v>
      </c>
    </row>
    <row r="218" spans="1:6" ht="16.5" customHeight="1">
      <c r="A218" s="58">
        <v>2080504</v>
      </c>
      <c r="B218" s="58" t="s">
        <v>168</v>
      </c>
      <c r="C218" s="60">
        <v>0</v>
      </c>
      <c r="D218" s="60">
        <v>1256</v>
      </c>
      <c r="E218" s="60">
        <v>1273</v>
      </c>
      <c r="F218" s="60">
        <f t="shared" si="4"/>
        <v>17</v>
      </c>
    </row>
    <row r="219" spans="1:6" ht="16.5" customHeight="1">
      <c r="A219" s="58">
        <v>2080506</v>
      </c>
      <c r="B219" s="58" t="s">
        <v>462</v>
      </c>
      <c r="C219" s="60">
        <v>0</v>
      </c>
      <c r="D219" s="60">
        <v>0</v>
      </c>
      <c r="E219" s="60">
        <v>789</v>
      </c>
      <c r="F219" s="60">
        <f t="shared" si="4"/>
        <v>789</v>
      </c>
    </row>
    <row r="220" spans="1:6" ht="16.5" customHeight="1">
      <c r="A220" s="58">
        <v>2080507</v>
      </c>
      <c r="B220" s="58" t="s">
        <v>463</v>
      </c>
      <c r="C220" s="60">
        <v>0</v>
      </c>
      <c r="D220" s="60">
        <v>0</v>
      </c>
      <c r="E220" s="60">
        <v>23300</v>
      </c>
      <c r="F220" s="60">
        <f t="shared" si="4"/>
        <v>23300</v>
      </c>
    </row>
    <row r="221" spans="1:6" ht="16.5" customHeight="1">
      <c r="A221" s="58">
        <v>2080599</v>
      </c>
      <c r="B221" s="58" t="s">
        <v>464</v>
      </c>
      <c r="C221" s="60">
        <v>0</v>
      </c>
      <c r="D221" s="60">
        <v>0</v>
      </c>
      <c r="E221" s="60">
        <v>150</v>
      </c>
      <c r="F221" s="60">
        <f t="shared" si="4"/>
        <v>150</v>
      </c>
    </row>
    <row r="222" spans="1:6" ht="16.5" customHeight="1">
      <c r="A222" s="58">
        <v>20807</v>
      </c>
      <c r="B222" s="59" t="s">
        <v>169</v>
      </c>
      <c r="C222" s="60">
        <v>387</v>
      </c>
      <c r="D222" s="60">
        <v>135</v>
      </c>
      <c r="E222" s="60">
        <v>1932</v>
      </c>
      <c r="F222" s="60">
        <f t="shared" si="4"/>
        <v>1410</v>
      </c>
    </row>
    <row r="223" spans="1:6" ht="16.5" customHeight="1">
      <c r="A223" s="58">
        <v>2080712</v>
      </c>
      <c r="B223" s="58" t="s">
        <v>465</v>
      </c>
      <c r="C223" s="60">
        <v>12</v>
      </c>
      <c r="D223" s="60">
        <v>0</v>
      </c>
      <c r="E223" s="60">
        <v>12</v>
      </c>
      <c r="F223" s="60">
        <f t="shared" si="4"/>
        <v>0</v>
      </c>
    </row>
    <row r="224" spans="1:6" ht="16.5" customHeight="1">
      <c r="A224" s="58">
        <v>2080799</v>
      </c>
      <c r="B224" s="58" t="s">
        <v>170</v>
      </c>
      <c r="C224" s="60">
        <v>375</v>
      </c>
      <c r="D224" s="60">
        <v>135</v>
      </c>
      <c r="E224" s="60">
        <v>1920</v>
      </c>
      <c r="F224" s="60">
        <f t="shared" si="4"/>
        <v>1410</v>
      </c>
    </row>
    <row r="225" spans="1:6" ht="16.5" customHeight="1">
      <c r="A225" s="58">
        <v>20808</v>
      </c>
      <c r="B225" s="59" t="s">
        <v>171</v>
      </c>
      <c r="C225" s="60">
        <v>0</v>
      </c>
      <c r="D225" s="60">
        <v>3319.3</v>
      </c>
      <c r="E225" s="60">
        <v>4549</v>
      </c>
      <c r="F225" s="60">
        <f t="shared" si="4"/>
        <v>1229.6999999999998</v>
      </c>
    </row>
    <row r="226" spans="1:6" ht="16.5" customHeight="1">
      <c r="A226" s="58">
        <v>2080801</v>
      </c>
      <c r="B226" s="58" t="s">
        <v>172</v>
      </c>
      <c r="C226" s="60">
        <v>0</v>
      </c>
      <c r="D226" s="60">
        <v>867</v>
      </c>
      <c r="E226" s="60">
        <v>757</v>
      </c>
      <c r="F226" s="60">
        <f t="shared" si="4"/>
        <v>-110</v>
      </c>
    </row>
    <row r="227" spans="1:6" ht="16.5" customHeight="1">
      <c r="A227" s="58">
        <v>2080802</v>
      </c>
      <c r="B227" s="58" t="s">
        <v>173</v>
      </c>
      <c r="C227" s="60">
        <v>0</v>
      </c>
      <c r="D227" s="60">
        <v>353</v>
      </c>
      <c r="E227" s="60">
        <v>861</v>
      </c>
      <c r="F227" s="60">
        <f t="shared" si="4"/>
        <v>508</v>
      </c>
    </row>
    <row r="228" spans="1:6" ht="16.5" customHeight="1">
      <c r="A228" s="58">
        <v>2080803</v>
      </c>
      <c r="B228" s="58" t="s">
        <v>174</v>
      </c>
      <c r="C228" s="60">
        <v>0</v>
      </c>
      <c r="D228" s="60">
        <v>580</v>
      </c>
      <c r="E228" s="60">
        <v>911</v>
      </c>
      <c r="F228" s="60">
        <f t="shared" si="4"/>
        <v>331</v>
      </c>
    </row>
    <row r="229" spans="1:6" ht="16.5" customHeight="1">
      <c r="A229" s="58">
        <v>2080805</v>
      </c>
      <c r="B229" s="58" t="s">
        <v>175</v>
      </c>
      <c r="C229" s="60">
        <v>0</v>
      </c>
      <c r="D229" s="60">
        <v>863</v>
      </c>
      <c r="E229" s="60">
        <v>1254</v>
      </c>
      <c r="F229" s="60">
        <f t="shared" si="4"/>
        <v>391</v>
      </c>
    </row>
    <row r="230" spans="1:6" ht="16.5" customHeight="1">
      <c r="A230" s="58">
        <v>2080806</v>
      </c>
      <c r="B230" s="58" t="s">
        <v>176</v>
      </c>
      <c r="C230" s="60">
        <v>0</v>
      </c>
      <c r="D230" s="60">
        <v>581</v>
      </c>
      <c r="E230" s="60">
        <v>736</v>
      </c>
      <c r="F230" s="60">
        <f t="shared" si="4"/>
        <v>155</v>
      </c>
    </row>
    <row r="231" spans="1:6" ht="16.5" customHeight="1">
      <c r="A231" s="58">
        <v>2080899</v>
      </c>
      <c r="B231" s="58" t="s">
        <v>177</v>
      </c>
      <c r="C231" s="60">
        <v>0</v>
      </c>
      <c r="D231" s="60">
        <v>75</v>
      </c>
      <c r="E231" s="60">
        <v>30</v>
      </c>
      <c r="F231" s="60">
        <f t="shared" si="4"/>
        <v>-45</v>
      </c>
    </row>
    <row r="232" spans="1:6" ht="16.5" customHeight="1">
      <c r="A232" s="58">
        <v>20809</v>
      </c>
      <c r="B232" s="59" t="s">
        <v>178</v>
      </c>
      <c r="C232" s="60">
        <v>62</v>
      </c>
      <c r="D232" s="60">
        <v>1119.5</v>
      </c>
      <c r="E232" s="60">
        <v>1452</v>
      </c>
      <c r="F232" s="60">
        <f t="shared" si="4"/>
        <v>270.5</v>
      </c>
    </row>
    <row r="233" spans="1:6" ht="16.5" customHeight="1">
      <c r="A233" s="58">
        <v>2080901</v>
      </c>
      <c r="B233" s="58" t="s">
        <v>466</v>
      </c>
      <c r="C233" s="60">
        <v>0</v>
      </c>
      <c r="D233" s="60">
        <v>945</v>
      </c>
      <c r="E233" s="60">
        <v>1151</v>
      </c>
      <c r="F233" s="60">
        <f t="shared" si="4"/>
        <v>206</v>
      </c>
    </row>
    <row r="234" spans="1:6" ht="16.5" customHeight="1">
      <c r="A234" s="58">
        <v>2080902</v>
      </c>
      <c r="B234" s="58" t="s">
        <v>179</v>
      </c>
      <c r="C234" s="60">
        <v>0</v>
      </c>
      <c r="D234" s="60">
        <v>14.5</v>
      </c>
      <c r="E234" s="60">
        <v>80</v>
      </c>
      <c r="F234" s="60">
        <f t="shared" si="4"/>
        <v>65.5</v>
      </c>
    </row>
    <row r="235" spans="1:6" ht="16.5" customHeight="1">
      <c r="A235" s="58">
        <v>2080903</v>
      </c>
      <c r="B235" s="58" t="s">
        <v>467</v>
      </c>
      <c r="C235" s="60">
        <v>32</v>
      </c>
      <c r="D235" s="60">
        <v>0</v>
      </c>
      <c r="E235" s="60">
        <v>35</v>
      </c>
      <c r="F235" s="60">
        <f t="shared" si="4"/>
        <v>3</v>
      </c>
    </row>
    <row r="236" spans="1:6" ht="16.5" customHeight="1">
      <c r="A236" s="58">
        <v>2080904</v>
      </c>
      <c r="B236" s="58" t="s">
        <v>180</v>
      </c>
      <c r="C236" s="60">
        <v>30</v>
      </c>
      <c r="D236" s="60">
        <v>160</v>
      </c>
      <c r="E236" s="60">
        <v>186</v>
      </c>
      <c r="F236" s="60">
        <f t="shared" si="4"/>
        <v>-4</v>
      </c>
    </row>
    <row r="237" spans="1:6" ht="16.5" customHeight="1">
      <c r="A237" s="58">
        <v>20810</v>
      </c>
      <c r="B237" s="59" t="s">
        <v>181</v>
      </c>
      <c r="C237" s="60">
        <v>160</v>
      </c>
      <c r="D237" s="60">
        <v>2734.7</v>
      </c>
      <c r="E237" s="60">
        <v>2632</v>
      </c>
      <c r="F237" s="60">
        <f t="shared" si="4"/>
        <v>-262.69999999999982</v>
      </c>
    </row>
    <row r="238" spans="1:6" ht="16.5" customHeight="1">
      <c r="A238" s="58">
        <v>2081001</v>
      </c>
      <c r="B238" s="58" t="s">
        <v>182</v>
      </c>
      <c r="C238" s="60">
        <v>0</v>
      </c>
      <c r="D238" s="60">
        <v>340.23</v>
      </c>
      <c r="E238" s="60">
        <v>321</v>
      </c>
      <c r="F238" s="60">
        <f t="shared" si="4"/>
        <v>-19.230000000000018</v>
      </c>
    </row>
    <row r="239" spans="1:6" ht="16.5" customHeight="1">
      <c r="A239" s="58">
        <v>2081002</v>
      </c>
      <c r="B239" s="58" t="s">
        <v>183</v>
      </c>
      <c r="C239" s="60">
        <v>160</v>
      </c>
      <c r="D239" s="60">
        <v>821.18</v>
      </c>
      <c r="E239" s="60">
        <v>1015</v>
      </c>
      <c r="F239" s="60">
        <f t="shared" si="4"/>
        <v>33.82000000000005</v>
      </c>
    </row>
    <row r="240" spans="1:6" ht="16.5" customHeight="1">
      <c r="A240" s="58">
        <v>2081004</v>
      </c>
      <c r="B240" s="58" t="s">
        <v>184</v>
      </c>
      <c r="C240" s="60">
        <v>0</v>
      </c>
      <c r="D240" s="60">
        <v>1573.29</v>
      </c>
      <c r="E240" s="60">
        <v>1296</v>
      </c>
      <c r="F240" s="60">
        <f t="shared" si="4"/>
        <v>-277.28999999999996</v>
      </c>
    </row>
    <row r="241" spans="1:6" ht="16.5" customHeight="1">
      <c r="A241" s="58">
        <v>20811</v>
      </c>
      <c r="B241" s="59" t="s">
        <v>185</v>
      </c>
      <c r="C241" s="60">
        <v>6</v>
      </c>
      <c r="D241" s="60">
        <v>5440.58</v>
      </c>
      <c r="E241" s="60">
        <v>7978</v>
      </c>
      <c r="F241" s="60">
        <f t="shared" si="4"/>
        <v>2531.42</v>
      </c>
    </row>
    <row r="242" spans="1:6" ht="16.5" customHeight="1">
      <c r="A242" s="58">
        <v>2081101</v>
      </c>
      <c r="B242" s="58" t="s">
        <v>56</v>
      </c>
      <c r="C242" s="60">
        <v>0</v>
      </c>
      <c r="D242" s="60">
        <v>189.98</v>
      </c>
      <c r="E242" s="60">
        <v>229</v>
      </c>
      <c r="F242" s="60">
        <f t="shared" si="4"/>
        <v>39.02000000000001</v>
      </c>
    </row>
    <row r="243" spans="1:6" ht="16.5" customHeight="1">
      <c r="A243" s="58">
        <v>2081102</v>
      </c>
      <c r="B243" s="58" t="s">
        <v>57</v>
      </c>
      <c r="C243" s="60">
        <v>0</v>
      </c>
      <c r="D243" s="60">
        <v>76</v>
      </c>
      <c r="E243" s="60">
        <v>59</v>
      </c>
      <c r="F243" s="60">
        <f t="shared" si="4"/>
        <v>-17</v>
      </c>
    </row>
    <row r="244" spans="1:6" ht="16.5" customHeight="1">
      <c r="A244" s="58">
        <v>2081104</v>
      </c>
      <c r="B244" s="58" t="s">
        <v>186</v>
      </c>
      <c r="C244" s="60">
        <v>0</v>
      </c>
      <c r="D244" s="60">
        <v>517</v>
      </c>
      <c r="E244" s="60">
        <v>763</v>
      </c>
      <c r="F244" s="60">
        <f t="shared" si="4"/>
        <v>246</v>
      </c>
    </row>
    <row r="245" spans="1:6" ht="16.5" customHeight="1">
      <c r="A245" s="58">
        <v>2081105</v>
      </c>
      <c r="B245" s="58" t="s">
        <v>187</v>
      </c>
      <c r="C245" s="60">
        <v>5</v>
      </c>
      <c r="D245" s="60">
        <v>1322.2</v>
      </c>
      <c r="E245" s="60">
        <v>1590</v>
      </c>
      <c r="F245" s="60">
        <f t="shared" si="4"/>
        <v>262.79999999999995</v>
      </c>
    </row>
    <row r="246" spans="1:6" ht="16.5" customHeight="1">
      <c r="A246" s="58">
        <v>2081106</v>
      </c>
      <c r="B246" s="58" t="s">
        <v>188</v>
      </c>
      <c r="C246" s="60">
        <v>0</v>
      </c>
      <c r="D246" s="60">
        <v>65</v>
      </c>
      <c r="E246" s="60">
        <v>119</v>
      </c>
      <c r="F246" s="60">
        <f t="shared" si="4"/>
        <v>54</v>
      </c>
    </row>
    <row r="247" spans="1:6" ht="16.5" customHeight="1">
      <c r="A247" s="58">
        <v>2081107</v>
      </c>
      <c r="B247" s="58" t="s">
        <v>189</v>
      </c>
      <c r="C247" s="60">
        <v>0</v>
      </c>
      <c r="D247" s="60">
        <v>2408</v>
      </c>
      <c r="E247" s="60">
        <v>4327</v>
      </c>
      <c r="F247" s="60">
        <f t="shared" si="4"/>
        <v>1919</v>
      </c>
    </row>
    <row r="248" spans="1:6" ht="16.5" customHeight="1">
      <c r="A248" s="58">
        <v>2081199</v>
      </c>
      <c r="B248" s="58" t="s">
        <v>190</v>
      </c>
      <c r="C248" s="60">
        <v>0</v>
      </c>
      <c r="D248" s="60">
        <v>862.4</v>
      </c>
      <c r="E248" s="60">
        <v>891</v>
      </c>
      <c r="F248" s="60">
        <f t="shared" si="4"/>
        <v>28.600000000000023</v>
      </c>
    </row>
    <row r="249" spans="1:6" ht="16.5" customHeight="1">
      <c r="A249" s="58">
        <v>20816</v>
      </c>
      <c r="B249" s="59" t="s">
        <v>191</v>
      </c>
      <c r="C249" s="60">
        <v>0</v>
      </c>
      <c r="D249" s="60">
        <v>260</v>
      </c>
      <c r="E249" s="60">
        <v>320</v>
      </c>
      <c r="F249" s="60">
        <f t="shared" si="4"/>
        <v>60</v>
      </c>
    </row>
    <row r="250" spans="1:6" ht="16.5" customHeight="1">
      <c r="A250" s="58">
        <v>2081601</v>
      </c>
      <c r="B250" s="58" t="s">
        <v>56</v>
      </c>
      <c r="C250" s="60">
        <v>0</v>
      </c>
      <c r="D250" s="60">
        <v>260</v>
      </c>
      <c r="E250" s="60">
        <v>320</v>
      </c>
      <c r="F250" s="60">
        <f t="shared" si="4"/>
        <v>60</v>
      </c>
    </row>
    <row r="251" spans="1:6" ht="16.5" customHeight="1">
      <c r="A251" s="58">
        <v>20819</v>
      </c>
      <c r="B251" s="59" t="s">
        <v>192</v>
      </c>
      <c r="C251" s="60">
        <v>41</v>
      </c>
      <c r="D251" s="60">
        <v>3496</v>
      </c>
      <c r="E251" s="60">
        <v>3509</v>
      </c>
      <c r="F251" s="60">
        <f t="shared" si="4"/>
        <v>-28</v>
      </c>
    </row>
    <row r="252" spans="1:6" ht="16.5" customHeight="1">
      <c r="A252" s="58">
        <v>2081901</v>
      </c>
      <c r="B252" s="58" t="s">
        <v>193</v>
      </c>
      <c r="C252" s="60">
        <v>41</v>
      </c>
      <c r="D252" s="60">
        <v>3496</v>
      </c>
      <c r="E252" s="60">
        <v>3509</v>
      </c>
      <c r="F252" s="60">
        <f t="shared" si="4"/>
        <v>-28</v>
      </c>
    </row>
    <row r="253" spans="1:6" ht="16.5" customHeight="1">
      <c r="A253" s="58">
        <v>20820</v>
      </c>
      <c r="B253" s="59" t="s">
        <v>194</v>
      </c>
      <c r="C253" s="60">
        <v>0</v>
      </c>
      <c r="D253" s="60">
        <v>1603.93</v>
      </c>
      <c r="E253" s="60">
        <v>1938</v>
      </c>
      <c r="F253" s="60">
        <f t="shared" si="4"/>
        <v>334.06999999999994</v>
      </c>
    </row>
    <row r="254" spans="1:6" ht="16.5" customHeight="1">
      <c r="A254" s="58">
        <v>2082001</v>
      </c>
      <c r="B254" s="58" t="s">
        <v>195</v>
      </c>
      <c r="C254" s="60">
        <v>0</v>
      </c>
      <c r="D254" s="60">
        <v>1603.93</v>
      </c>
      <c r="E254" s="60">
        <v>1938</v>
      </c>
      <c r="F254" s="60">
        <f t="shared" si="4"/>
        <v>334.06999999999994</v>
      </c>
    </row>
    <row r="255" spans="1:6" ht="16.5" customHeight="1">
      <c r="A255" s="58">
        <v>20821</v>
      </c>
      <c r="B255" s="59" t="s">
        <v>196</v>
      </c>
      <c r="C255" s="60">
        <v>0</v>
      </c>
      <c r="D255" s="60">
        <v>628</v>
      </c>
      <c r="E255" s="60">
        <v>374</v>
      </c>
      <c r="F255" s="60">
        <f t="shared" si="4"/>
        <v>-254</v>
      </c>
    </row>
    <row r="256" spans="1:6" ht="16.5" customHeight="1">
      <c r="A256" s="58">
        <v>2082101</v>
      </c>
      <c r="B256" s="58" t="s">
        <v>197</v>
      </c>
      <c r="C256" s="60">
        <v>0</v>
      </c>
      <c r="D256" s="60">
        <v>628</v>
      </c>
      <c r="E256" s="60">
        <v>374</v>
      </c>
      <c r="F256" s="60">
        <f t="shared" si="4"/>
        <v>-254</v>
      </c>
    </row>
    <row r="257" spans="1:6" ht="16.5" customHeight="1">
      <c r="A257" s="58">
        <v>20825</v>
      </c>
      <c r="B257" s="59" t="s">
        <v>198</v>
      </c>
      <c r="C257" s="60">
        <v>27</v>
      </c>
      <c r="D257" s="60">
        <v>179</v>
      </c>
      <c r="E257" s="60">
        <v>369</v>
      </c>
      <c r="F257" s="60">
        <f t="shared" si="4"/>
        <v>163</v>
      </c>
    </row>
    <row r="258" spans="1:6" ht="16.5" customHeight="1">
      <c r="A258" s="58">
        <v>2082501</v>
      </c>
      <c r="B258" s="58" t="s">
        <v>199</v>
      </c>
      <c r="C258" s="60">
        <v>27</v>
      </c>
      <c r="D258" s="60">
        <v>179</v>
      </c>
      <c r="E258" s="60">
        <v>369</v>
      </c>
      <c r="F258" s="60">
        <f t="shared" si="4"/>
        <v>163</v>
      </c>
    </row>
    <row r="259" spans="1:6" ht="16.5" customHeight="1">
      <c r="A259" s="58">
        <v>20826</v>
      </c>
      <c r="B259" s="59" t="s">
        <v>200</v>
      </c>
      <c r="C259" s="60">
        <v>0</v>
      </c>
      <c r="D259" s="60">
        <v>60000</v>
      </c>
      <c r="E259" s="60">
        <v>6218</v>
      </c>
      <c r="F259" s="60">
        <f t="shared" si="4"/>
        <v>-53782</v>
      </c>
    </row>
    <row r="260" spans="1:6" ht="16.5" customHeight="1">
      <c r="A260" s="58">
        <v>2082602</v>
      </c>
      <c r="B260" s="58" t="s">
        <v>468</v>
      </c>
      <c r="C260" s="60">
        <v>0</v>
      </c>
      <c r="D260" s="60">
        <v>0</v>
      </c>
      <c r="E260" s="60">
        <v>6218</v>
      </c>
      <c r="F260" s="60">
        <f t="shared" si="4"/>
        <v>6218</v>
      </c>
    </row>
    <row r="261" spans="1:6" ht="16.5" customHeight="1">
      <c r="A261" s="58">
        <v>2082699</v>
      </c>
      <c r="B261" s="58" t="s">
        <v>201</v>
      </c>
      <c r="C261" s="60">
        <v>0</v>
      </c>
      <c r="D261" s="60">
        <v>60000</v>
      </c>
      <c r="E261" s="60">
        <v>0</v>
      </c>
      <c r="F261" s="60">
        <f t="shared" si="4"/>
        <v>-60000</v>
      </c>
    </row>
    <row r="262" spans="1:6" ht="16.5" customHeight="1">
      <c r="A262" s="58">
        <v>20899</v>
      </c>
      <c r="B262" s="59" t="s">
        <v>202</v>
      </c>
      <c r="C262" s="60">
        <v>13</v>
      </c>
      <c r="D262" s="60">
        <v>1769</v>
      </c>
      <c r="E262" s="60">
        <v>5349</v>
      </c>
      <c r="F262" s="60">
        <f t="shared" si="4"/>
        <v>3567</v>
      </c>
    </row>
    <row r="263" spans="1:6" ht="16.5" customHeight="1">
      <c r="A263" s="58">
        <v>2089901</v>
      </c>
      <c r="B263" s="58" t="s">
        <v>203</v>
      </c>
      <c r="C263" s="60">
        <v>13</v>
      </c>
      <c r="D263" s="60">
        <v>1769</v>
      </c>
      <c r="E263" s="60">
        <v>5349</v>
      </c>
      <c r="F263" s="60">
        <f t="shared" ref="F263:F326" si="5">E263-C263-D263</f>
        <v>3567</v>
      </c>
    </row>
    <row r="264" spans="1:6" ht="16.5" customHeight="1">
      <c r="A264" s="59">
        <v>210</v>
      </c>
      <c r="B264" s="59" t="s">
        <v>204</v>
      </c>
      <c r="C264" s="60">
        <v>88</v>
      </c>
      <c r="D264" s="60">
        <v>29135.14</v>
      </c>
      <c r="E264" s="60">
        <v>50531</v>
      </c>
      <c r="F264" s="60">
        <f t="shared" si="5"/>
        <v>21307.86</v>
      </c>
    </row>
    <row r="265" spans="1:6" ht="16.5" customHeight="1">
      <c r="A265" s="58">
        <v>21001</v>
      </c>
      <c r="B265" s="59" t="s">
        <v>205</v>
      </c>
      <c r="C265" s="60">
        <v>0</v>
      </c>
      <c r="D265" s="60">
        <v>4119.21</v>
      </c>
      <c r="E265" s="60">
        <v>4144</v>
      </c>
      <c r="F265" s="60">
        <f t="shared" si="5"/>
        <v>24.789999999999964</v>
      </c>
    </row>
    <row r="266" spans="1:6" ht="16.5" customHeight="1">
      <c r="A266" s="58">
        <v>2100101</v>
      </c>
      <c r="B266" s="58" t="s">
        <v>56</v>
      </c>
      <c r="C266" s="60">
        <v>0</v>
      </c>
      <c r="D266" s="60">
        <v>685</v>
      </c>
      <c r="E266" s="60">
        <v>800</v>
      </c>
      <c r="F266" s="60">
        <f t="shared" si="5"/>
        <v>115</v>
      </c>
    </row>
    <row r="267" spans="1:6" ht="16.5" customHeight="1">
      <c r="A267" s="58">
        <v>2100102</v>
      </c>
      <c r="B267" s="58" t="s">
        <v>57</v>
      </c>
      <c r="C267" s="60">
        <v>0</v>
      </c>
      <c r="D267" s="60">
        <v>2960.9</v>
      </c>
      <c r="E267" s="60">
        <v>2807</v>
      </c>
      <c r="F267" s="60">
        <f t="shared" si="5"/>
        <v>-153.90000000000009</v>
      </c>
    </row>
    <row r="268" spans="1:6" ht="16.5" customHeight="1">
      <c r="A268" s="58">
        <v>2100199</v>
      </c>
      <c r="B268" s="58" t="s">
        <v>206</v>
      </c>
      <c r="C268" s="60">
        <v>0</v>
      </c>
      <c r="D268" s="60">
        <v>473.67</v>
      </c>
      <c r="E268" s="60">
        <v>537</v>
      </c>
      <c r="F268" s="60">
        <f t="shared" si="5"/>
        <v>63.329999999999984</v>
      </c>
    </row>
    <row r="269" spans="1:6" ht="16.5" customHeight="1">
      <c r="A269" s="58">
        <v>21002</v>
      </c>
      <c r="B269" s="59" t="s">
        <v>207</v>
      </c>
      <c r="C269" s="60">
        <v>0</v>
      </c>
      <c r="D269" s="60">
        <v>2860</v>
      </c>
      <c r="E269" s="60">
        <v>3915</v>
      </c>
      <c r="F269" s="60">
        <f t="shared" si="5"/>
        <v>1055</v>
      </c>
    </row>
    <row r="270" spans="1:6" ht="16.5" customHeight="1">
      <c r="A270" s="58">
        <v>2100299</v>
      </c>
      <c r="B270" s="58" t="s">
        <v>208</v>
      </c>
      <c r="C270" s="60">
        <v>0</v>
      </c>
      <c r="D270" s="60">
        <v>2860</v>
      </c>
      <c r="E270" s="60">
        <v>3915</v>
      </c>
      <c r="F270" s="60">
        <f t="shared" si="5"/>
        <v>1055</v>
      </c>
    </row>
    <row r="271" spans="1:6" ht="16.5" customHeight="1">
      <c r="A271" s="58">
        <v>21003</v>
      </c>
      <c r="B271" s="59" t="s">
        <v>209</v>
      </c>
      <c r="C271" s="60">
        <v>0</v>
      </c>
      <c r="D271" s="60">
        <v>10566</v>
      </c>
      <c r="E271" s="60">
        <v>7498</v>
      </c>
      <c r="F271" s="60">
        <f t="shared" si="5"/>
        <v>-3068</v>
      </c>
    </row>
    <row r="272" spans="1:6" ht="16.5" customHeight="1">
      <c r="A272" s="58">
        <v>2100301</v>
      </c>
      <c r="B272" s="58" t="s">
        <v>210</v>
      </c>
      <c r="C272" s="60">
        <v>0</v>
      </c>
      <c r="D272" s="60">
        <v>9707</v>
      </c>
      <c r="E272" s="60">
        <v>6218</v>
      </c>
      <c r="F272" s="60">
        <f t="shared" si="5"/>
        <v>-3489</v>
      </c>
    </row>
    <row r="273" spans="1:6" ht="16.5" customHeight="1">
      <c r="A273" s="58">
        <v>2100399</v>
      </c>
      <c r="B273" s="58" t="s">
        <v>211</v>
      </c>
      <c r="C273" s="60">
        <v>0</v>
      </c>
      <c r="D273" s="60">
        <v>859</v>
      </c>
      <c r="E273" s="60">
        <v>1280</v>
      </c>
      <c r="F273" s="60">
        <f t="shared" si="5"/>
        <v>421</v>
      </c>
    </row>
    <row r="274" spans="1:6" ht="16.5" customHeight="1">
      <c r="A274" s="58">
        <v>21004</v>
      </c>
      <c r="B274" s="59" t="s">
        <v>212</v>
      </c>
      <c r="C274" s="60">
        <v>14</v>
      </c>
      <c r="D274" s="60">
        <v>6592</v>
      </c>
      <c r="E274" s="60">
        <v>8806</v>
      </c>
      <c r="F274" s="60">
        <f t="shared" si="5"/>
        <v>2200</v>
      </c>
    </row>
    <row r="275" spans="1:6" ht="16.5" customHeight="1">
      <c r="A275" s="58">
        <v>2100401</v>
      </c>
      <c r="B275" s="58" t="s">
        <v>213</v>
      </c>
      <c r="C275" s="60">
        <v>2</v>
      </c>
      <c r="D275" s="60">
        <v>978.15</v>
      </c>
      <c r="E275" s="60">
        <v>1071</v>
      </c>
      <c r="F275" s="60">
        <f t="shared" si="5"/>
        <v>90.850000000000023</v>
      </c>
    </row>
    <row r="276" spans="1:6" ht="16.5" customHeight="1">
      <c r="A276" s="58">
        <v>2100402</v>
      </c>
      <c r="B276" s="58" t="s">
        <v>214</v>
      </c>
      <c r="C276" s="60">
        <v>2</v>
      </c>
      <c r="D276" s="60">
        <v>1071</v>
      </c>
      <c r="E276" s="60">
        <v>1180</v>
      </c>
      <c r="F276" s="60">
        <f t="shared" si="5"/>
        <v>107</v>
      </c>
    </row>
    <row r="277" spans="1:6" ht="16.5" customHeight="1">
      <c r="A277" s="58">
        <v>2100403</v>
      </c>
      <c r="B277" s="58" t="s">
        <v>215</v>
      </c>
      <c r="C277" s="60">
        <v>0</v>
      </c>
      <c r="D277" s="60">
        <v>1097.81</v>
      </c>
      <c r="E277" s="60">
        <v>1095</v>
      </c>
      <c r="F277" s="60">
        <f t="shared" si="5"/>
        <v>-2.8099999999999454</v>
      </c>
    </row>
    <row r="278" spans="1:6" ht="16.5" customHeight="1">
      <c r="A278" s="58">
        <v>2100405</v>
      </c>
      <c r="B278" s="58" t="s">
        <v>216</v>
      </c>
      <c r="C278" s="60">
        <v>0</v>
      </c>
      <c r="D278" s="60">
        <v>157</v>
      </c>
      <c r="E278" s="60">
        <v>133</v>
      </c>
      <c r="F278" s="60">
        <f t="shared" si="5"/>
        <v>-24</v>
      </c>
    </row>
    <row r="279" spans="1:6" ht="16.5" customHeight="1">
      <c r="A279" s="58">
        <v>2100408</v>
      </c>
      <c r="B279" s="58" t="s">
        <v>217</v>
      </c>
      <c r="C279" s="60">
        <v>0</v>
      </c>
      <c r="D279" s="60">
        <v>2476</v>
      </c>
      <c r="E279" s="60">
        <v>4265</v>
      </c>
      <c r="F279" s="60">
        <f t="shared" si="5"/>
        <v>1789</v>
      </c>
    </row>
    <row r="280" spans="1:6" ht="16.5" customHeight="1">
      <c r="A280" s="58">
        <v>2100409</v>
      </c>
      <c r="B280" s="58" t="s">
        <v>218</v>
      </c>
      <c r="C280" s="60">
        <v>10</v>
      </c>
      <c r="D280" s="60">
        <v>632</v>
      </c>
      <c r="E280" s="60">
        <v>907</v>
      </c>
      <c r="F280" s="60">
        <f t="shared" si="5"/>
        <v>265</v>
      </c>
    </row>
    <row r="281" spans="1:6" ht="16.5" customHeight="1">
      <c r="A281" s="58">
        <v>2100499</v>
      </c>
      <c r="B281" s="58" t="s">
        <v>219</v>
      </c>
      <c r="C281" s="60">
        <v>0</v>
      </c>
      <c r="D281" s="60">
        <v>180</v>
      </c>
      <c r="E281" s="60">
        <v>155</v>
      </c>
      <c r="F281" s="60">
        <f t="shared" si="5"/>
        <v>-25</v>
      </c>
    </row>
    <row r="282" spans="1:6" ht="16.5" customHeight="1">
      <c r="A282" s="58">
        <v>21006</v>
      </c>
      <c r="B282" s="59" t="s">
        <v>220</v>
      </c>
      <c r="C282" s="60">
        <v>0</v>
      </c>
      <c r="D282" s="60">
        <v>500</v>
      </c>
      <c r="E282" s="60">
        <v>545</v>
      </c>
      <c r="F282" s="60">
        <f t="shared" si="5"/>
        <v>45</v>
      </c>
    </row>
    <row r="283" spans="1:6" ht="16.5" customHeight="1">
      <c r="A283" s="58">
        <v>2100601</v>
      </c>
      <c r="B283" s="58" t="s">
        <v>221</v>
      </c>
      <c r="C283" s="60">
        <v>0</v>
      </c>
      <c r="D283" s="60">
        <v>500</v>
      </c>
      <c r="E283" s="60">
        <v>545</v>
      </c>
      <c r="F283" s="60">
        <f t="shared" si="5"/>
        <v>45</v>
      </c>
    </row>
    <row r="284" spans="1:6" ht="16.5" customHeight="1">
      <c r="A284" s="58">
        <v>21007</v>
      </c>
      <c r="B284" s="59" t="s">
        <v>222</v>
      </c>
      <c r="C284" s="60">
        <v>8</v>
      </c>
      <c r="D284" s="60">
        <v>3070</v>
      </c>
      <c r="E284" s="60">
        <v>4240</v>
      </c>
      <c r="F284" s="60">
        <f t="shared" si="5"/>
        <v>1162</v>
      </c>
    </row>
    <row r="285" spans="1:6" ht="16.5" customHeight="1">
      <c r="A285" s="58">
        <v>2100716</v>
      </c>
      <c r="B285" s="58" t="s">
        <v>223</v>
      </c>
      <c r="C285" s="60">
        <v>0</v>
      </c>
      <c r="D285" s="60">
        <v>30</v>
      </c>
      <c r="E285" s="60">
        <v>24</v>
      </c>
      <c r="F285" s="60">
        <f t="shared" si="5"/>
        <v>-6</v>
      </c>
    </row>
    <row r="286" spans="1:6" ht="16.5" customHeight="1">
      <c r="A286" s="58">
        <v>2100799</v>
      </c>
      <c r="B286" s="58" t="s">
        <v>224</v>
      </c>
      <c r="C286" s="60">
        <v>8</v>
      </c>
      <c r="D286" s="60">
        <v>3040.28</v>
      </c>
      <c r="E286" s="60">
        <v>4216</v>
      </c>
      <c r="F286" s="60">
        <f t="shared" si="5"/>
        <v>1167.7199999999998</v>
      </c>
    </row>
    <row r="287" spans="1:6" ht="16.5" customHeight="1">
      <c r="A287" s="58">
        <v>21010</v>
      </c>
      <c r="B287" s="59" t="s">
        <v>225</v>
      </c>
      <c r="C287" s="60">
        <v>0</v>
      </c>
      <c r="D287" s="60">
        <v>626</v>
      </c>
      <c r="E287" s="60">
        <v>608</v>
      </c>
      <c r="F287" s="60">
        <f t="shared" si="5"/>
        <v>-18</v>
      </c>
    </row>
    <row r="288" spans="1:6" ht="16.5" customHeight="1">
      <c r="A288" s="58">
        <v>2101002</v>
      </c>
      <c r="B288" s="58" t="s">
        <v>57</v>
      </c>
      <c r="C288" s="60">
        <v>0</v>
      </c>
      <c r="D288" s="60">
        <v>626</v>
      </c>
      <c r="E288" s="60">
        <v>588</v>
      </c>
      <c r="F288" s="60">
        <f t="shared" si="5"/>
        <v>-38</v>
      </c>
    </row>
    <row r="289" spans="1:6" ht="16.5" customHeight="1">
      <c r="A289" s="58">
        <v>2101099</v>
      </c>
      <c r="B289" s="58" t="s">
        <v>469</v>
      </c>
      <c r="C289" s="60">
        <v>0</v>
      </c>
      <c r="D289" s="60">
        <v>0</v>
      </c>
      <c r="E289" s="60">
        <v>20</v>
      </c>
      <c r="F289" s="60">
        <f t="shared" si="5"/>
        <v>20</v>
      </c>
    </row>
    <row r="290" spans="1:6" ht="16.5" customHeight="1">
      <c r="A290" s="58">
        <v>21012</v>
      </c>
      <c r="B290" s="59" t="s">
        <v>226</v>
      </c>
      <c r="C290" s="60">
        <v>0</v>
      </c>
      <c r="D290" s="60">
        <v>0</v>
      </c>
      <c r="E290" s="60">
        <v>19206</v>
      </c>
      <c r="F290" s="60">
        <f t="shared" si="5"/>
        <v>19206</v>
      </c>
    </row>
    <row r="291" spans="1:6" ht="16.5" customHeight="1">
      <c r="A291" s="58">
        <v>2101202</v>
      </c>
      <c r="B291" s="58" t="s">
        <v>227</v>
      </c>
      <c r="C291" s="60">
        <v>0</v>
      </c>
      <c r="D291" s="60">
        <v>0</v>
      </c>
      <c r="E291" s="60">
        <v>18726</v>
      </c>
      <c r="F291" s="60">
        <f t="shared" si="5"/>
        <v>18726</v>
      </c>
    </row>
    <row r="292" spans="1:6" ht="16.5" customHeight="1">
      <c r="A292" s="58">
        <v>2101299</v>
      </c>
      <c r="B292" s="58" t="s">
        <v>470</v>
      </c>
      <c r="C292" s="60">
        <v>0</v>
      </c>
      <c r="D292" s="60">
        <v>0</v>
      </c>
      <c r="E292" s="60">
        <v>480</v>
      </c>
      <c r="F292" s="60">
        <f t="shared" si="5"/>
        <v>480</v>
      </c>
    </row>
    <row r="293" spans="1:6" ht="16.5" customHeight="1">
      <c r="A293" s="58">
        <v>21013</v>
      </c>
      <c r="B293" s="59" t="s">
        <v>228</v>
      </c>
      <c r="C293" s="60">
        <v>36</v>
      </c>
      <c r="D293" s="60">
        <v>724</v>
      </c>
      <c r="E293" s="60">
        <v>1413</v>
      </c>
      <c r="F293" s="60">
        <f t="shared" si="5"/>
        <v>653</v>
      </c>
    </row>
    <row r="294" spans="1:6" ht="16.5" customHeight="1">
      <c r="A294" s="58">
        <v>2101301</v>
      </c>
      <c r="B294" s="58" t="s">
        <v>229</v>
      </c>
      <c r="C294" s="60">
        <v>25</v>
      </c>
      <c r="D294" s="60">
        <v>699</v>
      </c>
      <c r="E294" s="60">
        <v>1377</v>
      </c>
      <c r="F294" s="60">
        <f t="shared" si="5"/>
        <v>653</v>
      </c>
    </row>
    <row r="295" spans="1:6" ht="16.5" customHeight="1">
      <c r="A295" s="58">
        <v>2101302</v>
      </c>
      <c r="B295" s="58" t="s">
        <v>471</v>
      </c>
      <c r="C295" s="60">
        <v>11</v>
      </c>
      <c r="D295" s="60">
        <v>25</v>
      </c>
      <c r="E295" s="60">
        <v>36</v>
      </c>
      <c r="F295" s="60">
        <f t="shared" si="5"/>
        <v>0</v>
      </c>
    </row>
    <row r="296" spans="1:6" ht="16.5" customHeight="1">
      <c r="A296" s="58">
        <v>21014</v>
      </c>
      <c r="B296" s="59" t="s">
        <v>230</v>
      </c>
      <c r="C296" s="60">
        <v>31</v>
      </c>
      <c r="D296" s="60">
        <v>78</v>
      </c>
      <c r="E296" s="60">
        <v>156</v>
      </c>
      <c r="F296" s="60">
        <f t="shared" si="5"/>
        <v>47</v>
      </c>
    </row>
    <row r="297" spans="1:6" ht="16.5" customHeight="1">
      <c r="A297" s="58">
        <v>2101401</v>
      </c>
      <c r="B297" s="58" t="s">
        <v>231</v>
      </c>
      <c r="C297" s="60">
        <v>31</v>
      </c>
      <c r="D297" s="60">
        <v>78</v>
      </c>
      <c r="E297" s="60">
        <v>156</v>
      </c>
      <c r="F297" s="60">
        <f t="shared" si="5"/>
        <v>47</v>
      </c>
    </row>
    <row r="298" spans="1:6" ht="16.5" customHeight="1">
      <c r="A298" s="59">
        <v>211</v>
      </c>
      <c r="B298" s="59" t="s">
        <v>232</v>
      </c>
      <c r="C298" s="60">
        <v>804</v>
      </c>
      <c r="D298" s="60">
        <v>1699.5</v>
      </c>
      <c r="E298" s="60">
        <v>5581</v>
      </c>
      <c r="F298" s="60">
        <f t="shared" si="5"/>
        <v>3077.5</v>
      </c>
    </row>
    <row r="299" spans="1:6" ht="16.5" customHeight="1">
      <c r="A299" s="58">
        <v>21103</v>
      </c>
      <c r="B299" s="59" t="s">
        <v>472</v>
      </c>
      <c r="C299" s="60">
        <v>455</v>
      </c>
      <c r="D299" s="60">
        <v>0</v>
      </c>
      <c r="E299" s="60">
        <v>1995</v>
      </c>
      <c r="F299" s="60">
        <f t="shared" si="5"/>
        <v>1540</v>
      </c>
    </row>
    <row r="300" spans="1:6" ht="16.5" customHeight="1">
      <c r="A300" s="58">
        <v>2110301</v>
      </c>
      <c r="B300" s="58" t="s">
        <v>473</v>
      </c>
      <c r="C300" s="60">
        <v>30</v>
      </c>
      <c r="D300" s="60">
        <v>0</v>
      </c>
      <c r="E300" s="60">
        <v>30</v>
      </c>
      <c r="F300" s="60">
        <f t="shared" si="5"/>
        <v>0</v>
      </c>
    </row>
    <row r="301" spans="1:6" ht="16.5" customHeight="1">
      <c r="A301" s="58">
        <v>2110399</v>
      </c>
      <c r="B301" s="58" t="s">
        <v>474</v>
      </c>
      <c r="C301" s="60">
        <v>425</v>
      </c>
      <c r="D301" s="60">
        <v>0</v>
      </c>
      <c r="E301" s="60">
        <v>1965</v>
      </c>
      <c r="F301" s="60">
        <f t="shared" si="5"/>
        <v>1540</v>
      </c>
    </row>
    <row r="302" spans="1:6" ht="16.5" customHeight="1">
      <c r="A302" s="58">
        <v>21104</v>
      </c>
      <c r="B302" s="59" t="s">
        <v>297</v>
      </c>
      <c r="C302" s="60">
        <v>0</v>
      </c>
      <c r="D302" s="60">
        <v>1599.5</v>
      </c>
      <c r="E302" s="60">
        <v>1756</v>
      </c>
      <c r="F302" s="60">
        <f t="shared" si="5"/>
        <v>156.5</v>
      </c>
    </row>
    <row r="303" spans="1:6" ht="16.5" customHeight="1">
      <c r="A303" s="58">
        <v>2110402</v>
      </c>
      <c r="B303" s="58" t="s">
        <v>298</v>
      </c>
      <c r="C303" s="60">
        <v>0</v>
      </c>
      <c r="D303" s="60">
        <v>1599.5</v>
      </c>
      <c r="E303" s="60">
        <v>1756</v>
      </c>
      <c r="F303" s="60">
        <f t="shared" si="5"/>
        <v>156.5</v>
      </c>
    </row>
    <row r="304" spans="1:6" ht="16.5" customHeight="1">
      <c r="A304" s="58">
        <v>21110</v>
      </c>
      <c r="B304" s="59" t="s">
        <v>233</v>
      </c>
      <c r="C304" s="60">
        <v>189</v>
      </c>
      <c r="D304" s="60">
        <v>100</v>
      </c>
      <c r="E304" s="60">
        <v>1322</v>
      </c>
      <c r="F304" s="60">
        <f t="shared" si="5"/>
        <v>1033</v>
      </c>
    </row>
    <row r="305" spans="1:6" ht="16.5" customHeight="1">
      <c r="A305" s="58">
        <v>2111001</v>
      </c>
      <c r="B305" s="58" t="s">
        <v>234</v>
      </c>
      <c r="C305" s="60">
        <v>189</v>
      </c>
      <c r="D305" s="60">
        <v>100</v>
      </c>
      <c r="E305" s="60">
        <v>1322</v>
      </c>
      <c r="F305" s="60">
        <f t="shared" si="5"/>
        <v>1033</v>
      </c>
    </row>
    <row r="306" spans="1:6" ht="16.5" customHeight="1">
      <c r="A306" s="58">
        <v>21111</v>
      </c>
      <c r="B306" s="59" t="s">
        <v>475</v>
      </c>
      <c r="C306" s="60">
        <v>160</v>
      </c>
      <c r="D306" s="60">
        <v>0</v>
      </c>
      <c r="E306" s="60">
        <v>484</v>
      </c>
      <c r="F306" s="60">
        <f t="shared" si="5"/>
        <v>324</v>
      </c>
    </row>
    <row r="307" spans="1:6" ht="16.5" customHeight="1">
      <c r="A307" s="58">
        <v>2111103</v>
      </c>
      <c r="B307" s="58" t="s">
        <v>476</v>
      </c>
      <c r="C307" s="60">
        <v>160</v>
      </c>
      <c r="D307" s="60">
        <v>0</v>
      </c>
      <c r="E307" s="60">
        <v>484</v>
      </c>
      <c r="F307" s="60">
        <f t="shared" si="5"/>
        <v>324</v>
      </c>
    </row>
    <row r="308" spans="1:6" ht="16.5" customHeight="1">
      <c r="A308" s="58">
        <v>21112</v>
      </c>
      <c r="B308" s="59" t="s">
        <v>477</v>
      </c>
      <c r="C308" s="60">
        <v>0</v>
      </c>
      <c r="D308" s="60">
        <v>0</v>
      </c>
      <c r="E308" s="60">
        <v>24</v>
      </c>
      <c r="F308" s="60">
        <f t="shared" si="5"/>
        <v>24</v>
      </c>
    </row>
    <row r="309" spans="1:6" ht="16.5" customHeight="1">
      <c r="A309" s="58">
        <v>2111201</v>
      </c>
      <c r="B309" s="58" t="s">
        <v>478</v>
      </c>
      <c r="C309" s="60">
        <v>0</v>
      </c>
      <c r="D309" s="60">
        <v>0</v>
      </c>
      <c r="E309" s="60">
        <v>24</v>
      </c>
      <c r="F309" s="60">
        <f t="shared" si="5"/>
        <v>24</v>
      </c>
    </row>
    <row r="310" spans="1:6" ht="16.5" customHeight="1">
      <c r="A310" s="59">
        <v>212</v>
      </c>
      <c r="B310" s="59" t="s">
        <v>235</v>
      </c>
      <c r="C310" s="60">
        <v>2414</v>
      </c>
      <c r="D310" s="60">
        <v>62613.3</v>
      </c>
      <c r="E310" s="60">
        <v>101188</v>
      </c>
      <c r="F310" s="60">
        <f t="shared" si="5"/>
        <v>36160.699999999997</v>
      </c>
    </row>
    <row r="311" spans="1:6" ht="16.5" customHeight="1">
      <c r="A311" s="58">
        <v>21201</v>
      </c>
      <c r="B311" s="59" t="s">
        <v>236</v>
      </c>
      <c r="C311" s="60">
        <v>1069</v>
      </c>
      <c r="D311" s="60">
        <v>32863.86</v>
      </c>
      <c r="E311" s="60">
        <v>37735</v>
      </c>
      <c r="F311" s="60">
        <f t="shared" si="5"/>
        <v>3802.1399999999994</v>
      </c>
    </row>
    <row r="312" spans="1:6" ht="16.5" customHeight="1">
      <c r="A312" s="58">
        <v>2120101</v>
      </c>
      <c r="B312" s="58" t="s">
        <v>56</v>
      </c>
      <c r="C312" s="60">
        <v>5</v>
      </c>
      <c r="D312" s="60">
        <v>2263</v>
      </c>
      <c r="E312" s="60">
        <v>2900</v>
      </c>
      <c r="F312" s="60">
        <f t="shared" si="5"/>
        <v>632</v>
      </c>
    </row>
    <row r="313" spans="1:6" ht="16.5" customHeight="1">
      <c r="A313" s="58">
        <v>2120102</v>
      </c>
      <c r="B313" s="58" t="s">
        <v>57</v>
      </c>
      <c r="C313" s="60">
        <v>0</v>
      </c>
      <c r="D313" s="60">
        <v>1767.79</v>
      </c>
      <c r="E313" s="60">
        <v>2532</v>
      </c>
      <c r="F313" s="60">
        <f t="shared" si="5"/>
        <v>764.21</v>
      </c>
    </row>
    <row r="314" spans="1:6" ht="16.5" customHeight="1">
      <c r="A314" s="58">
        <v>2120104</v>
      </c>
      <c r="B314" s="58" t="s">
        <v>237</v>
      </c>
      <c r="C314" s="60">
        <v>0</v>
      </c>
      <c r="D314" s="60">
        <v>8804.74</v>
      </c>
      <c r="E314" s="60">
        <v>9112</v>
      </c>
      <c r="F314" s="60">
        <f t="shared" si="5"/>
        <v>307.26000000000022</v>
      </c>
    </row>
    <row r="315" spans="1:6" ht="16.5" customHeight="1">
      <c r="A315" s="58">
        <v>2120199</v>
      </c>
      <c r="B315" s="58" t="s">
        <v>238</v>
      </c>
      <c r="C315" s="60">
        <v>1064</v>
      </c>
      <c r="D315" s="60">
        <v>20028.09</v>
      </c>
      <c r="E315" s="60">
        <v>23191</v>
      </c>
      <c r="F315" s="60">
        <f t="shared" si="5"/>
        <v>2098.91</v>
      </c>
    </row>
    <row r="316" spans="1:6" ht="16.5" customHeight="1">
      <c r="A316" s="58">
        <v>21202</v>
      </c>
      <c r="B316" s="59" t="s">
        <v>239</v>
      </c>
      <c r="C316" s="60">
        <v>0</v>
      </c>
      <c r="D316" s="60">
        <v>231</v>
      </c>
      <c r="E316" s="60">
        <v>1858</v>
      </c>
      <c r="F316" s="60">
        <f t="shared" si="5"/>
        <v>1627</v>
      </c>
    </row>
    <row r="317" spans="1:6" ht="16.5" customHeight="1">
      <c r="A317" s="58">
        <v>2120201</v>
      </c>
      <c r="B317" s="58" t="s">
        <v>240</v>
      </c>
      <c r="C317" s="60">
        <v>0</v>
      </c>
      <c r="D317" s="60">
        <v>231</v>
      </c>
      <c r="E317" s="60">
        <v>1858</v>
      </c>
      <c r="F317" s="60">
        <f t="shared" si="5"/>
        <v>1627</v>
      </c>
    </row>
    <row r="318" spans="1:6" ht="16.5" customHeight="1">
      <c r="A318" s="58">
        <v>21203</v>
      </c>
      <c r="B318" s="59" t="s">
        <v>241</v>
      </c>
      <c r="C318" s="60">
        <v>1268</v>
      </c>
      <c r="D318" s="60">
        <v>500</v>
      </c>
      <c r="E318" s="60">
        <v>19695</v>
      </c>
      <c r="F318" s="60">
        <f t="shared" si="5"/>
        <v>17927</v>
      </c>
    </row>
    <row r="319" spans="1:6" ht="16.5" customHeight="1">
      <c r="A319" s="58">
        <v>2120399</v>
      </c>
      <c r="B319" s="58" t="s">
        <v>479</v>
      </c>
      <c r="C319" s="60">
        <v>1268</v>
      </c>
      <c r="D319" s="60">
        <v>500</v>
      </c>
      <c r="E319" s="60">
        <v>19695</v>
      </c>
      <c r="F319" s="60">
        <f t="shared" si="5"/>
        <v>17927</v>
      </c>
    </row>
    <row r="320" spans="1:6" ht="16.5" customHeight="1">
      <c r="A320" s="58">
        <v>21205</v>
      </c>
      <c r="B320" s="59" t="s">
        <v>242</v>
      </c>
      <c r="C320" s="60">
        <v>78</v>
      </c>
      <c r="D320" s="60">
        <v>29018</v>
      </c>
      <c r="E320" s="60">
        <v>40869</v>
      </c>
      <c r="F320" s="60">
        <f t="shared" si="5"/>
        <v>11773</v>
      </c>
    </row>
    <row r="321" spans="1:6" ht="16.5" customHeight="1">
      <c r="A321" s="58">
        <v>2120501</v>
      </c>
      <c r="B321" s="58" t="s">
        <v>243</v>
      </c>
      <c r="C321" s="60">
        <v>78</v>
      </c>
      <c r="D321" s="60">
        <v>29018</v>
      </c>
      <c r="E321" s="60">
        <v>40869</v>
      </c>
      <c r="F321" s="60">
        <f t="shared" si="5"/>
        <v>11773</v>
      </c>
    </row>
    <row r="322" spans="1:6" ht="16.5" customHeight="1">
      <c r="A322" s="58">
        <v>21299</v>
      </c>
      <c r="B322" s="59" t="s">
        <v>480</v>
      </c>
      <c r="C322" s="60">
        <v>0</v>
      </c>
      <c r="D322" s="60">
        <v>0</v>
      </c>
      <c r="E322" s="60">
        <v>1031</v>
      </c>
      <c r="F322" s="60">
        <f t="shared" si="5"/>
        <v>1031</v>
      </c>
    </row>
    <row r="323" spans="1:6" ht="16.5" customHeight="1">
      <c r="A323" s="58">
        <v>2129999</v>
      </c>
      <c r="B323" s="58" t="s">
        <v>481</v>
      </c>
      <c r="C323" s="60">
        <v>0</v>
      </c>
      <c r="D323" s="60">
        <v>0</v>
      </c>
      <c r="E323" s="60">
        <v>1031</v>
      </c>
      <c r="F323" s="60">
        <f t="shared" si="5"/>
        <v>1031</v>
      </c>
    </row>
    <row r="324" spans="1:6" ht="16.5" customHeight="1">
      <c r="A324" s="59">
        <v>213</v>
      </c>
      <c r="B324" s="59" t="s">
        <v>244</v>
      </c>
      <c r="C324" s="60">
        <v>9964</v>
      </c>
      <c r="D324" s="60">
        <v>16467.95</v>
      </c>
      <c r="E324" s="60">
        <v>50434</v>
      </c>
      <c r="F324" s="60">
        <f t="shared" si="5"/>
        <v>24002.05</v>
      </c>
    </row>
    <row r="325" spans="1:6" ht="16.5" customHeight="1">
      <c r="A325" s="58">
        <v>21301</v>
      </c>
      <c r="B325" s="59" t="s">
        <v>245</v>
      </c>
      <c r="C325" s="60">
        <v>1511</v>
      </c>
      <c r="D325" s="60">
        <v>7994.03</v>
      </c>
      <c r="E325" s="60">
        <v>9805</v>
      </c>
      <c r="F325" s="60">
        <f t="shared" si="5"/>
        <v>299.97000000000025</v>
      </c>
    </row>
    <row r="326" spans="1:6" ht="16.5" customHeight="1">
      <c r="A326" s="58">
        <v>2130101</v>
      </c>
      <c r="B326" s="58" t="s">
        <v>56</v>
      </c>
      <c r="C326" s="60">
        <v>1</v>
      </c>
      <c r="D326" s="60">
        <v>2698.28</v>
      </c>
      <c r="E326" s="60">
        <v>2800</v>
      </c>
      <c r="F326" s="60">
        <f t="shared" si="5"/>
        <v>100.7199999999998</v>
      </c>
    </row>
    <row r="327" spans="1:6" ht="16.5" customHeight="1">
      <c r="A327" s="58">
        <v>2130102</v>
      </c>
      <c r="B327" s="58" t="s">
        <v>57</v>
      </c>
      <c r="C327" s="60">
        <v>0</v>
      </c>
      <c r="D327" s="60">
        <v>5</v>
      </c>
      <c r="E327" s="60">
        <v>36</v>
      </c>
      <c r="F327" s="60">
        <f t="shared" ref="F327:F390" si="6">E327-C327-D327</f>
        <v>31</v>
      </c>
    </row>
    <row r="328" spans="1:6" ht="16.5" customHeight="1">
      <c r="A328" s="58">
        <v>2130104</v>
      </c>
      <c r="B328" s="58" t="s">
        <v>59</v>
      </c>
      <c r="C328" s="60">
        <v>1</v>
      </c>
      <c r="D328" s="60">
        <v>408.85</v>
      </c>
      <c r="E328" s="60">
        <v>748</v>
      </c>
      <c r="F328" s="60">
        <f t="shared" si="6"/>
        <v>338.15</v>
      </c>
    </row>
    <row r="329" spans="1:6" ht="16.5" customHeight="1">
      <c r="A329" s="58">
        <v>2130106</v>
      </c>
      <c r="B329" s="58" t="s">
        <v>246</v>
      </c>
      <c r="C329" s="60">
        <v>0</v>
      </c>
      <c r="D329" s="60">
        <v>238.6</v>
      </c>
      <c r="E329" s="60">
        <v>472</v>
      </c>
      <c r="F329" s="60">
        <f t="shared" si="6"/>
        <v>233.4</v>
      </c>
    </row>
    <row r="330" spans="1:6" ht="16.5" customHeight="1">
      <c r="A330" s="58">
        <v>2130108</v>
      </c>
      <c r="B330" s="58" t="s">
        <v>247</v>
      </c>
      <c r="C330" s="60">
        <v>17</v>
      </c>
      <c r="D330" s="60">
        <v>459.1</v>
      </c>
      <c r="E330" s="60">
        <v>862</v>
      </c>
      <c r="F330" s="60">
        <f t="shared" si="6"/>
        <v>385.9</v>
      </c>
    </row>
    <row r="331" spans="1:6" ht="16.5" customHeight="1">
      <c r="A331" s="58">
        <v>2130109</v>
      </c>
      <c r="B331" s="58" t="s">
        <v>248</v>
      </c>
      <c r="C331" s="60">
        <v>93</v>
      </c>
      <c r="D331" s="60">
        <v>78</v>
      </c>
      <c r="E331" s="60">
        <v>372</v>
      </c>
      <c r="F331" s="60">
        <f t="shared" si="6"/>
        <v>201</v>
      </c>
    </row>
    <row r="332" spans="1:6" ht="16.5" customHeight="1">
      <c r="A332" s="58">
        <v>2130110</v>
      </c>
      <c r="B332" s="58" t="s">
        <v>299</v>
      </c>
      <c r="C332" s="60">
        <v>0</v>
      </c>
      <c r="D332" s="60">
        <v>30</v>
      </c>
      <c r="E332" s="60">
        <v>28</v>
      </c>
      <c r="F332" s="60">
        <f t="shared" si="6"/>
        <v>-2</v>
      </c>
    </row>
    <row r="333" spans="1:6" ht="16.5" customHeight="1">
      <c r="A333" s="58">
        <v>2130111</v>
      </c>
      <c r="B333" s="58" t="s">
        <v>482</v>
      </c>
      <c r="C333" s="60">
        <v>11</v>
      </c>
      <c r="D333" s="60">
        <v>0</v>
      </c>
      <c r="E333" s="60">
        <v>14</v>
      </c>
      <c r="F333" s="60">
        <f t="shared" si="6"/>
        <v>3</v>
      </c>
    </row>
    <row r="334" spans="1:6" ht="16.5" customHeight="1">
      <c r="A334" s="58">
        <v>2130112</v>
      </c>
      <c r="B334" s="58" t="s">
        <v>249</v>
      </c>
      <c r="C334" s="60">
        <v>0</v>
      </c>
      <c r="D334" s="60">
        <v>50</v>
      </c>
      <c r="E334" s="60">
        <v>34</v>
      </c>
      <c r="F334" s="60">
        <f t="shared" si="6"/>
        <v>-16</v>
      </c>
    </row>
    <row r="335" spans="1:6" ht="16.5" customHeight="1">
      <c r="A335" s="58">
        <v>2130121</v>
      </c>
      <c r="B335" s="58" t="s">
        <v>300</v>
      </c>
      <c r="C335" s="60">
        <v>0</v>
      </c>
      <c r="D335" s="60">
        <v>200</v>
      </c>
      <c r="E335" s="60">
        <v>0</v>
      </c>
      <c r="F335" s="60">
        <f t="shared" si="6"/>
        <v>-200</v>
      </c>
    </row>
    <row r="336" spans="1:6" ht="16.5" customHeight="1">
      <c r="A336" s="58">
        <v>2130122</v>
      </c>
      <c r="B336" s="58" t="s">
        <v>250</v>
      </c>
      <c r="C336" s="60">
        <v>943</v>
      </c>
      <c r="D336" s="60">
        <v>774</v>
      </c>
      <c r="E336" s="60">
        <v>2695</v>
      </c>
      <c r="F336" s="60">
        <f t="shared" si="6"/>
        <v>978</v>
      </c>
    </row>
    <row r="337" spans="1:6" ht="16.5" customHeight="1">
      <c r="A337" s="58">
        <v>2130124</v>
      </c>
      <c r="B337" s="58" t="s">
        <v>251</v>
      </c>
      <c r="C337" s="60">
        <v>231</v>
      </c>
      <c r="D337" s="60">
        <v>1120</v>
      </c>
      <c r="E337" s="60">
        <v>470</v>
      </c>
      <c r="F337" s="60">
        <f t="shared" si="6"/>
        <v>-881</v>
      </c>
    </row>
    <row r="338" spans="1:6" ht="16.5" customHeight="1">
      <c r="A338" s="58">
        <v>2130125</v>
      </c>
      <c r="B338" s="58" t="s">
        <v>252</v>
      </c>
      <c r="C338" s="60">
        <v>35</v>
      </c>
      <c r="D338" s="60">
        <v>500</v>
      </c>
      <c r="E338" s="60">
        <v>278</v>
      </c>
      <c r="F338" s="60">
        <f t="shared" si="6"/>
        <v>-257</v>
      </c>
    </row>
    <row r="339" spans="1:6" ht="16.5" customHeight="1">
      <c r="A339" s="58">
        <v>2130126</v>
      </c>
      <c r="B339" s="58" t="s">
        <v>253</v>
      </c>
      <c r="C339" s="60">
        <v>0</v>
      </c>
      <c r="D339" s="60">
        <v>92</v>
      </c>
      <c r="E339" s="60">
        <v>0</v>
      </c>
      <c r="F339" s="60">
        <f t="shared" si="6"/>
        <v>-92</v>
      </c>
    </row>
    <row r="340" spans="1:6" ht="16.5" customHeight="1">
      <c r="A340" s="58">
        <v>2130135</v>
      </c>
      <c r="B340" s="58" t="s">
        <v>254</v>
      </c>
      <c r="C340" s="60">
        <v>12</v>
      </c>
      <c r="D340" s="60">
        <v>30</v>
      </c>
      <c r="E340" s="60">
        <v>53</v>
      </c>
      <c r="F340" s="60">
        <f t="shared" si="6"/>
        <v>11</v>
      </c>
    </row>
    <row r="341" spans="1:6" ht="16.5" customHeight="1">
      <c r="A341" s="58">
        <v>2130148</v>
      </c>
      <c r="B341" s="58" t="s">
        <v>483</v>
      </c>
      <c r="C341" s="60">
        <v>47</v>
      </c>
      <c r="D341" s="60">
        <v>0</v>
      </c>
      <c r="E341" s="60">
        <v>338</v>
      </c>
      <c r="F341" s="60">
        <f t="shared" si="6"/>
        <v>291</v>
      </c>
    </row>
    <row r="342" spans="1:6" ht="16.5" customHeight="1">
      <c r="A342" s="58">
        <v>2130152</v>
      </c>
      <c r="B342" s="58" t="s">
        <v>484</v>
      </c>
      <c r="C342" s="60">
        <v>29</v>
      </c>
      <c r="D342" s="60">
        <v>0</v>
      </c>
      <c r="E342" s="60">
        <v>42</v>
      </c>
      <c r="F342" s="60">
        <f t="shared" si="6"/>
        <v>13</v>
      </c>
    </row>
    <row r="343" spans="1:6" ht="16.5" customHeight="1">
      <c r="A343" s="58">
        <v>2130199</v>
      </c>
      <c r="B343" s="58" t="s">
        <v>255</v>
      </c>
      <c r="C343" s="60">
        <v>92</v>
      </c>
      <c r="D343" s="60">
        <v>1310.2</v>
      </c>
      <c r="E343" s="60">
        <v>563</v>
      </c>
      <c r="F343" s="60">
        <f t="shared" si="6"/>
        <v>-839.2</v>
      </c>
    </row>
    <row r="344" spans="1:6" ht="16.5" customHeight="1">
      <c r="A344" s="58">
        <v>21302</v>
      </c>
      <c r="B344" s="59" t="s">
        <v>256</v>
      </c>
      <c r="C344" s="60">
        <v>230</v>
      </c>
      <c r="D344" s="60">
        <v>914.2</v>
      </c>
      <c r="E344" s="60">
        <v>3735</v>
      </c>
      <c r="F344" s="60">
        <f t="shared" si="6"/>
        <v>2590.8000000000002</v>
      </c>
    </row>
    <row r="345" spans="1:6" ht="16.5" customHeight="1">
      <c r="A345" s="58">
        <v>2130205</v>
      </c>
      <c r="B345" s="58" t="s">
        <v>257</v>
      </c>
      <c r="C345" s="60">
        <v>45</v>
      </c>
      <c r="D345" s="60">
        <v>864.2</v>
      </c>
      <c r="E345" s="60">
        <v>606</v>
      </c>
      <c r="F345" s="60">
        <f t="shared" si="6"/>
        <v>-303.20000000000005</v>
      </c>
    </row>
    <row r="346" spans="1:6" ht="16.5" customHeight="1">
      <c r="A346" s="58">
        <v>2130206</v>
      </c>
      <c r="B346" s="58" t="s">
        <v>301</v>
      </c>
      <c r="C346" s="60">
        <v>0</v>
      </c>
      <c r="D346" s="60">
        <v>50</v>
      </c>
      <c r="E346" s="60">
        <v>47</v>
      </c>
      <c r="F346" s="60">
        <f t="shared" si="6"/>
        <v>-3</v>
      </c>
    </row>
    <row r="347" spans="1:6" ht="16.5" customHeight="1">
      <c r="A347" s="58">
        <v>2130207</v>
      </c>
      <c r="B347" s="58" t="s">
        <v>485</v>
      </c>
      <c r="C347" s="60">
        <v>0</v>
      </c>
      <c r="D347" s="60">
        <v>0</v>
      </c>
      <c r="E347" s="60">
        <v>62</v>
      </c>
      <c r="F347" s="60">
        <f t="shared" si="6"/>
        <v>62</v>
      </c>
    </row>
    <row r="348" spans="1:6" ht="16.5" customHeight="1">
      <c r="A348" s="58">
        <v>2130209</v>
      </c>
      <c r="B348" s="58" t="s">
        <v>486</v>
      </c>
      <c r="C348" s="60">
        <v>112</v>
      </c>
      <c r="D348" s="60">
        <v>0</v>
      </c>
      <c r="E348" s="60">
        <v>2648</v>
      </c>
      <c r="F348" s="60">
        <f t="shared" si="6"/>
        <v>2536</v>
      </c>
    </row>
    <row r="349" spans="1:6" ht="16.5" customHeight="1">
      <c r="A349" s="58">
        <v>2130213</v>
      </c>
      <c r="B349" s="58" t="s">
        <v>487</v>
      </c>
      <c r="C349" s="60">
        <v>0</v>
      </c>
      <c r="D349" s="60">
        <v>0</v>
      </c>
      <c r="E349" s="60">
        <v>9</v>
      </c>
      <c r="F349" s="60">
        <f t="shared" si="6"/>
        <v>9</v>
      </c>
    </row>
    <row r="350" spans="1:6" ht="16.5" customHeight="1">
      <c r="A350" s="58">
        <v>2130221</v>
      </c>
      <c r="B350" s="58" t="s">
        <v>488</v>
      </c>
      <c r="C350" s="60">
        <v>3</v>
      </c>
      <c r="D350" s="60">
        <v>0</v>
      </c>
      <c r="E350" s="60">
        <v>3</v>
      </c>
      <c r="F350" s="60">
        <f t="shared" si="6"/>
        <v>0</v>
      </c>
    </row>
    <row r="351" spans="1:6" ht="16.5" customHeight="1">
      <c r="A351" s="58">
        <v>2130234</v>
      </c>
      <c r="B351" s="58" t="s">
        <v>489</v>
      </c>
      <c r="C351" s="60">
        <v>70</v>
      </c>
      <c r="D351" s="60">
        <v>0</v>
      </c>
      <c r="E351" s="60">
        <v>175</v>
      </c>
      <c r="F351" s="60">
        <f t="shared" si="6"/>
        <v>105</v>
      </c>
    </row>
    <row r="352" spans="1:6" ht="16.5" customHeight="1">
      <c r="A352" s="58">
        <v>2130299</v>
      </c>
      <c r="B352" s="58" t="s">
        <v>490</v>
      </c>
      <c r="C352" s="60">
        <v>0</v>
      </c>
      <c r="D352" s="60">
        <v>0</v>
      </c>
      <c r="E352" s="60">
        <v>185</v>
      </c>
      <c r="F352" s="60">
        <f t="shared" si="6"/>
        <v>185</v>
      </c>
    </row>
    <row r="353" spans="1:6" ht="16.5" customHeight="1">
      <c r="A353" s="58">
        <v>21303</v>
      </c>
      <c r="B353" s="59" t="s">
        <v>258</v>
      </c>
      <c r="C353" s="60">
        <v>2557</v>
      </c>
      <c r="D353" s="60">
        <v>3101</v>
      </c>
      <c r="E353" s="60">
        <v>22916</v>
      </c>
      <c r="F353" s="60">
        <f t="shared" si="6"/>
        <v>17258</v>
      </c>
    </row>
    <row r="354" spans="1:6" ht="16.5" customHeight="1">
      <c r="A354" s="58">
        <v>2130304</v>
      </c>
      <c r="B354" s="58" t="s">
        <v>259</v>
      </c>
      <c r="C354" s="60">
        <v>0</v>
      </c>
      <c r="D354" s="60">
        <v>615</v>
      </c>
      <c r="E354" s="60">
        <v>541</v>
      </c>
      <c r="F354" s="60">
        <f t="shared" si="6"/>
        <v>-74</v>
      </c>
    </row>
    <row r="355" spans="1:6" ht="16.5" customHeight="1">
      <c r="A355" s="58">
        <v>2130305</v>
      </c>
      <c r="B355" s="58" t="s">
        <v>491</v>
      </c>
      <c r="C355" s="60">
        <v>1721</v>
      </c>
      <c r="D355" s="60">
        <v>0</v>
      </c>
      <c r="E355" s="60">
        <v>18721</v>
      </c>
      <c r="F355" s="60">
        <f t="shared" si="6"/>
        <v>17000</v>
      </c>
    </row>
    <row r="356" spans="1:6" ht="16.5" customHeight="1">
      <c r="A356" s="58">
        <v>2130306</v>
      </c>
      <c r="B356" s="58" t="s">
        <v>260</v>
      </c>
      <c r="C356" s="60">
        <v>663</v>
      </c>
      <c r="D356" s="60">
        <v>1520</v>
      </c>
      <c r="E356" s="60">
        <v>1743</v>
      </c>
      <c r="F356" s="60">
        <f t="shared" si="6"/>
        <v>-440</v>
      </c>
    </row>
    <row r="357" spans="1:6" ht="16.5" customHeight="1">
      <c r="A357" s="58">
        <v>2130308</v>
      </c>
      <c r="B357" s="58" t="s">
        <v>302</v>
      </c>
      <c r="C357" s="60">
        <v>0</v>
      </c>
      <c r="D357" s="60">
        <v>300</v>
      </c>
      <c r="E357" s="60">
        <v>0</v>
      </c>
      <c r="F357" s="60">
        <f t="shared" si="6"/>
        <v>-300</v>
      </c>
    </row>
    <row r="358" spans="1:6" ht="16.5" customHeight="1">
      <c r="A358" s="58">
        <v>2130309</v>
      </c>
      <c r="B358" s="58" t="s">
        <v>303</v>
      </c>
      <c r="C358" s="60">
        <v>0</v>
      </c>
      <c r="D358" s="60">
        <v>100</v>
      </c>
      <c r="E358" s="60">
        <v>38</v>
      </c>
      <c r="F358" s="60">
        <f t="shared" si="6"/>
        <v>-62</v>
      </c>
    </row>
    <row r="359" spans="1:6" ht="16.5" customHeight="1">
      <c r="A359" s="58">
        <v>2130311</v>
      </c>
      <c r="B359" s="58" t="s">
        <v>304</v>
      </c>
      <c r="C359" s="60">
        <v>64</v>
      </c>
      <c r="D359" s="60">
        <v>60</v>
      </c>
      <c r="E359" s="60">
        <v>117</v>
      </c>
      <c r="F359" s="60">
        <f t="shared" si="6"/>
        <v>-7</v>
      </c>
    </row>
    <row r="360" spans="1:6" ht="16.5" customHeight="1">
      <c r="A360" s="58">
        <v>2130313</v>
      </c>
      <c r="B360" s="58" t="s">
        <v>305</v>
      </c>
      <c r="C360" s="60">
        <v>0</v>
      </c>
      <c r="D360" s="60">
        <v>24</v>
      </c>
      <c r="E360" s="60">
        <v>24</v>
      </c>
      <c r="F360" s="60">
        <f t="shared" si="6"/>
        <v>0</v>
      </c>
    </row>
    <row r="361" spans="1:6" ht="16.5" customHeight="1">
      <c r="A361" s="58">
        <v>2130314</v>
      </c>
      <c r="B361" s="58" t="s">
        <v>261</v>
      </c>
      <c r="C361" s="60">
        <v>0</v>
      </c>
      <c r="D361" s="60">
        <v>291</v>
      </c>
      <c r="E361" s="60">
        <v>282</v>
      </c>
      <c r="F361" s="60">
        <f t="shared" si="6"/>
        <v>-9</v>
      </c>
    </row>
    <row r="362" spans="1:6" ht="16.5" customHeight="1">
      <c r="A362" s="58">
        <v>2130321</v>
      </c>
      <c r="B362" s="58" t="s">
        <v>492</v>
      </c>
      <c r="C362" s="60">
        <v>0</v>
      </c>
      <c r="D362" s="60">
        <v>0</v>
      </c>
      <c r="E362" s="60">
        <v>100</v>
      </c>
      <c r="F362" s="60">
        <f t="shared" si="6"/>
        <v>100</v>
      </c>
    </row>
    <row r="363" spans="1:6" ht="16.5" customHeight="1">
      <c r="A363" s="58">
        <v>2130322</v>
      </c>
      <c r="B363" s="58" t="s">
        <v>306</v>
      </c>
      <c r="C363" s="60">
        <v>0</v>
      </c>
      <c r="D363" s="60">
        <v>8</v>
      </c>
      <c r="E363" s="60">
        <v>6</v>
      </c>
      <c r="F363" s="60">
        <f t="shared" si="6"/>
        <v>-2</v>
      </c>
    </row>
    <row r="364" spans="1:6" ht="16.5" customHeight="1">
      <c r="A364" s="58">
        <v>2130399</v>
      </c>
      <c r="B364" s="58" t="s">
        <v>262</v>
      </c>
      <c r="C364" s="60">
        <v>110</v>
      </c>
      <c r="D364" s="60">
        <v>182.8</v>
      </c>
      <c r="E364" s="60">
        <v>1344</v>
      </c>
      <c r="F364" s="60">
        <f t="shared" si="6"/>
        <v>1051.2</v>
      </c>
    </row>
    <row r="365" spans="1:6" ht="16.5" customHeight="1">
      <c r="A365" s="58">
        <v>21305</v>
      </c>
      <c r="B365" s="59" t="s">
        <v>263</v>
      </c>
      <c r="C365" s="60">
        <v>1112</v>
      </c>
      <c r="D365" s="60">
        <v>200</v>
      </c>
      <c r="E365" s="60">
        <v>1512</v>
      </c>
      <c r="F365" s="60">
        <f t="shared" si="6"/>
        <v>200</v>
      </c>
    </row>
    <row r="366" spans="1:6" ht="16.5" customHeight="1">
      <c r="A366" s="58">
        <v>2130504</v>
      </c>
      <c r="B366" s="58" t="s">
        <v>493</v>
      </c>
      <c r="C366" s="60">
        <v>1112</v>
      </c>
      <c r="D366" s="60">
        <v>0</v>
      </c>
      <c r="E366" s="60">
        <v>1112</v>
      </c>
      <c r="F366" s="60">
        <f t="shared" si="6"/>
        <v>0</v>
      </c>
    </row>
    <row r="367" spans="1:6" ht="16.5" customHeight="1">
      <c r="A367" s="58">
        <v>2130599</v>
      </c>
      <c r="B367" s="58" t="s">
        <v>264</v>
      </c>
      <c r="C367" s="60">
        <v>0</v>
      </c>
      <c r="D367" s="60">
        <v>200</v>
      </c>
      <c r="E367" s="60">
        <v>400</v>
      </c>
      <c r="F367" s="60">
        <f t="shared" si="6"/>
        <v>200</v>
      </c>
    </row>
    <row r="368" spans="1:6" ht="16.5" customHeight="1">
      <c r="A368" s="58">
        <v>21307</v>
      </c>
      <c r="B368" s="59" t="s">
        <v>494</v>
      </c>
      <c r="C368" s="60">
        <v>2558</v>
      </c>
      <c r="D368" s="60">
        <v>0</v>
      </c>
      <c r="E368" s="60">
        <v>5653</v>
      </c>
      <c r="F368" s="60">
        <f t="shared" si="6"/>
        <v>3095</v>
      </c>
    </row>
    <row r="369" spans="1:6" ht="16.5" customHeight="1">
      <c r="A369" s="58">
        <v>2130701</v>
      </c>
      <c r="B369" s="58" t="s">
        <v>495</v>
      </c>
      <c r="C369" s="60">
        <v>2558</v>
      </c>
      <c r="D369" s="60">
        <v>0</v>
      </c>
      <c r="E369" s="60">
        <v>5015</v>
      </c>
      <c r="F369" s="60">
        <f t="shared" si="6"/>
        <v>2457</v>
      </c>
    </row>
    <row r="370" spans="1:6" ht="16.5" customHeight="1">
      <c r="A370" s="58">
        <v>2130706</v>
      </c>
      <c r="B370" s="58" t="s">
        <v>496</v>
      </c>
      <c r="C370" s="60">
        <v>0</v>
      </c>
      <c r="D370" s="60">
        <v>0</v>
      </c>
      <c r="E370" s="60">
        <v>638</v>
      </c>
      <c r="F370" s="60">
        <f t="shared" si="6"/>
        <v>638</v>
      </c>
    </row>
    <row r="371" spans="1:6" ht="16.5" customHeight="1">
      <c r="A371" s="58">
        <v>21308</v>
      </c>
      <c r="B371" s="59" t="s">
        <v>265</v>
      </c>
      <c r="C371" s="60">
        <v>0</v>
      </c>
      <c r="D371" s="60">
        <v>1074</v>
      </c>
      <c r="E371" s="60">
        <v>1345</v>
      </c>
      <c r="F371" s="60">
        <f t="shared" si="6"/>
        <v>271</v>
      </c>
    </row>
    <row r="372" spans="1:6" ht="16.5" customHeight="1">
      <c r="A372" s="58">
        <v>2130803</v>
      </c>
      <c r="B372" s="58" t="s">
        <v>266</v>
      </c>
      <c r="C372" s="60">
        <v>0</v>
      </c>
      <c r="D372" s="60">
        <v>1074</v>
      </c>
      <c r="E372" s="60">
        <v>1271</v>
      </c>
      <c r="F372" s="60">
        <f t="shared" si="6"/>
        <v>197</v>
      </c>
    </row>
    <row r="373" spans="1:6" ht="16.5" customHeight="1">
      <c r="A373" s="58">
        <v>2130899</v>
      </c>
      <c r="B373" s="58" t="s">
        <v>497</v>
      </c>
      <c r="C373" s="60">
        <v>0</v>
      </c>
      <c r="D373" s="60">
        <v>0</v>
      </c>
      <c r="E373" s="60">
        <v>74</v>
      </c>
      <c r="F373" s="60">
        <f t="shared" si="6"/>
        <v>74</v>
      </c>
    </row>
    <row r="374" spans="1:6" ht="16.5" customHeight="1">
      <c r="A374" s="58">
        <v>21399</v>
      </c>
      <c r="B374" s="59" t="s">
        <v>267</v>
      </c>
      <c r="C374" s="60">
        <v>1995</v>
      </c>
      <c r="D374" s="60">
        <v>3185</v>
      </c>
      <c r="E374" s="60">
        <v>5468</v>
      </c>
      <c r="F374" s="60">
        <f t="shared" si="6"/>
        <v>288</v>
      </c>
    </row>
    <row r="375" spans="1:6" ht="16.5" customHeight="1">
      <c r="A375" s="58">
        <v>2139999</v>
      </c>
      <c r="B375" s="58" t="s">
        <v>268</v>
      </c>
      <c r="C375" s="60">
        <v>1995</v>
      </c>
      <c r="D375" s="60">
        <v>3185</v>
      </c>
      <c r="E375" s="60">
        <v>5468</v>
      </c>
      <c r="F375" s="60">
        <f t="shared" si="6"/>
        <v>288</v>
      </c>
    </row>
    <row r="376" spans="1:6" ht="16.5" customHeight="1">
      <c r="A376" s="59">
        <v>214</v>
      </c>
      <c r="B376" s="59" t="s">
        <v>269</v>
      </c>
      <c r="C376" s="60">
        <v>4977</v>
      </c>
      <c r="D376" s="60">
        <v>6242.54</v>
      </c>
      <c r="E376" s="60">
        <v>26856</v>
      </c>
      <c r="F376" s="60">
        <f t="shared" si="6"/>
        <v>15636.46</v>
      </c>
    </row>
    <row r="377" spans="1:6" ht="16.5" customHeight="1">
      <c r="A377" s="58">
        <v>21401</v>
      </c>
      <c r="B377" s="59" t="s">
        <v>270</v>
      </c>
      <c r="C377" s="60">
        <v>1965</v>
      </c>
      <c r="D377" s="60">
        <v>6242.54</v>
      </c>
      <c r="E377" s="60">
        <v>25426</v>
      </c>
      <c r="F377" s="60">
        <f t="shared" si="6"/>
        <v>17218.46</v>
      </c>
    </row>
    <row r="378" spans="1:6" ht="16.5" customHeight="1">
      <c r="A378" s="58">
        <v>2140101</v>
      </c>
      <c r="B378" s="58" t="s">
        <v>56</v>
      </c>
      <c r="C378" s="60">
        <v>1</v>
      </c>
      <c r="D378" s="60">
        <v>312</v>
      </c>
      <c r="E378" s="60">
        <v>440</v>
      </c>
      <c r="F378" s="60">
        <f t="shared" si="6"/>
        <v>127</v>
      </c>
    </row>
    <row r="379" spans="1:6" ht="16.5" customHeight="1">
      <c r="A379" s="58">
        <v>2140104</v>
      </c>
      <c r="B379" s="58" t="s">
        <v>307</v>
      </c>
      <c r="C379" s="60">
        <v>0</v>
      </c>
      <c r="D379" s="60">
        <v>564</v>
      </c>
      <c r="E379" s="60">
        <v>564</v>
      </c>
      <c r="F379" s="60">
        <f t="shared" si="6"/>
        <v>0</v>
      </c>
    </row>
    <row r="380" spans="1:6" ht="16.5" customHeight="1">
      <c r="A380" s="58">
        <v>2140106</v>
      </c>
      <c r="B380" s="58" t="s">
        <v>271</v>
      </c>
      <c r="C380" s="60">
        <v>0</v>
      </c>
      <c r="D380" s="60">
        <v>3176</v>
      </c>
      <c r="E380" s="60">
        <v>2292</v>
      </c>
      <c r="F380" s="60">
        <f t="shared" si="6"/>
        <v>-884</v>
      </c>
    </row>
    <row r="381" spans="1:6" ht="16.5" customHeight="1">
      <c r="A381" s="58">
        <v>2140112</v>
      </c>
      <c r="B381" s="58" t="s">
        <v>272</v>
      </c>
      <c r="C381" s="60">
        <v>0</v>
      </c>
      <c r="D381" s="60">
        <v>659.5</v>
      </c>
      <c r="E381" s="60">
        <v>944</v>
      </c>
      <c r="F381" s="60">
        <f t="shared" si="6"/>
        <v>284.5</v>
      </c>
    </row>
    <row r="382" spans="1:6" ht="16.5" customHeight="1">
      <c r="A382" s="58">
        <v>2140136</v>
      </c>
      <c r="B382" s="58" t="s">
        <v>498</v>
      </c>
      <c r="C382" s="60">
        <v>0</v>
      </c>
      <c r="D382" s="60">
        <v>0</v>
      </c>
      <c r="E382" s="60">
        <v>4</v>
      </c>
      <c r="F382" s="60">
        <f t="shared" si="6"/>
        <v>4</v>
      </c>
    </row>
    <row r="383" spans="1:6" ht="16.5" customHeight="1">
      <c r="A383" s="58">
        <v>2140199</v>
      </c>
      <c r="B383" s="58" t="s">
        <v>273</v>
      </c>
      <c r="C383" s="60">
        <v>1965</v>
      </c>
      <c r="D383" s="60">
        <v>1530.75</v>
      </c>
      <c r="E383" s="60">
        <v>21182</v>
      </c>
      <c r="F383" s="60">
        <f t="shared" si="6"/>
        <v>17686.25</v>
      </c>
    </row>
    <row r="384" spans="1:6" ht="16.5" customHeight="1">
      <c r="A384" s="58">
        <v>21404</v>
      </c>
      <c r="B384" s="59" t="s">
        <v>499</v>
      </c>
      <c r="C384" s="60">
        <v>0</v>
      </c>
      <c r="D384" s="60">
        <v>0</v>
      </c>
      <c r="E384" s="60">
        <v>1028</v>
      </c>
      <c r="F384" s="60">
        <f t="shared" si="6"/>
        <v>1028</v>
      </c>
    </row>
    <row r="385" spans="1:6" ht="16.5" customHeight="1">
      <c r="A385" s="58">
        <v>2140403</v>
      </c>
      <c r="B385" s="58" t="s">
        <v>500</v>
      </c>
      <c r="C385" s="60">
        <v>0</v>
      </c>
      <c r="D385" s="60">
        <v>0</v>
      </c>
      <c r="E385" s="60">
        <v>1028</v>
      </c>
      <c r="F385" s="60">
        <f t="shared" si="6"/>
        <v>1028</v>
      </c>
    </row>
    <row r="386" spans="1:6" ht="16.5" customHeight="1">
      <c r="A386" s="58">
        <v>21406</v>
      </c>
      <c r="B386" s="59" t="s">
        <v>501</v>
      </c>
      <c r="C386" s="60">
        <v>102</v>
      </c>
      <c r="D386" s="60">
        <v>0</v>
      </c>
      <c r="E386" s="60">
        <v>402</v>
      </c>
      <c r="F386" s="60">
        <f t="shared" si="6"/>
        <v>300</v>
      </c>
    </row>
    <row r="387" spans="1:6" ht="16.5" customHeight="1">
      <c r="A387" s="58">
        <v>2140602</v>
      </c>
      <c r="B387" s="58" t="s">
        <v>502</v>
      </c>
      <c r="C387" s="60">
        <v>0</v>
      </c>
      <c r="D387" s="60">
        <v>0</v>
      </c>
      <c r="E387" s="60">
        <v>300</v>
      </c>
      <c r="F387" s="60">
        <f t="shared" si="6"/>
        <v>300</v>
      </c>
    </row>
    <row r="388" spans="1:6" ht="16.5" customHeight="1">
      <c r="A388" s="58">
        <v>2140699</v>
      </c>
      <c r="B388" s="58" t="s">
        <v>503</v>
      </c>
      <c r="C388" s="60">
        <v>102</v>
      </c>
      <c r="D388" s="60">
        <v>0</v>
      </c>
      <c r="E388" s="60">
        <v>102</v>
      </c>
      <c r="F388" s="60">
        <f t="shared" si="6"/>
        <v>0</v>
      </c>
    </row>
    <row r="389" spans="1:6" ht="16.5" customHeight="1">
      <c r="A389" s="59">
        <v>21499</v>
      </c>
      <c r="B389" s="59" t="s">
        <v>547</v>
      </c>
      <c r="C389" s="60">
        <v>2910</v>
      </c>
      <c r="D389" s="60">
        <v>0</v>
      </c>
      <c r="E389" s="60">
        <v>0</v>
      </c>
      <c r="F389" s="60">
        <f t="shared" si="6"/>
        <v>-2910</v>
      </c>
    </row>
    <row r="390" spans="1:6" ht="16.5" customHeight="1">
      <c r="A390" s="58">
        <v>2149999</v>
      </c>
      <c r="B390" s="59" t="s">
        <v>548</v>
      </c>
      <c r="C390" s="60">
        <v>2910</v>
      </c>
      <c r="D390" s="60">
        <v>0</v>
      </c>
      <c r="E390" s="60"/>
      <c r="F390" s="60">
        <f t="shared" si="6"/>
        <v>-2910</v>
      </c>
    </row>
    <row r="391" spans="1:6" ht="16.5" customHeight="1">
      <c r="A391" s="58">
        <v>215</v>
      </c>
      <c r="B391" s="58" t="s">
        <v>274</v>
      </c>
      <c r="C391" s="60">
        <v>2358</v>
      </c>
      <c r="D391" s="60">
        <v>5987.09</v>
      </c>
      <c r="E391" s="60">
        <v>19521</v>
      </c>
      <c r="F391" s="60">
        <f t="shared" ref="F391:F454" si="7">E391-C391-D391</f>
        <v>11175.91</v>
      </c>
    </row>
    <row r="392" spans="1:6" ht="16.5" customHeight="1">
      <c r="A392" s="58">
        <v>21501</v>
      </c>
      <c r="B392" s="59" t="s">
        <v>308</v>
      </c>
      <c r="C392" s="60">
        <v>0</v>
      </c>
      <c r="D392" s="60">
        <v>130</v>
      </c>
      <c r="E392" s="60">
        <v>0</v>
      </c>
      <c r="F392" s="60">
        <f t="shared" si="7"/>
        <v>-130</v>
      </c>
    </row>
    <row r="393" spans="1:6" ht="16.5" customHeight="1">
      <c r="A393" s="58">
        <v>2150199</v>
      </c>
      <c r="B393" s="58" t="s">
        <v>309</v>
      </c>
      <c r="C393" s="60">
        <v>0</v>
      </c>
      <c r="D393" s="60">
        <v>130</v>
      </c>
      <c r="E393" s="60"/>
      <c r="F393" s="60">
        <f t="shared" si="7"/>
        <v>-130</v>
      </c>
    </row>
    <row r="394" spans="1:6" ht="16.5" customHeight="1">
      <c r="A394" s="58">
        <v>21502</v>
      </c>
      <c r="B394" s="59" t="s">
        <v>504</v>
      </c>
      <c r="C394" s="60">
        <v>100</v>
      </c>
      <c r="D394" s="60">
        <v>0</v>
      </c>
      <c r="E394" s="60">
        <v>351</v>
      </c>
      <c r="F394" s="60">
        <f t="shared" si="7"/>
        <v>251</v>
      </c>
    </row>
    <row r="395" spans="1:6" ht="16.5" customHeight="1">
      <c r="A395" s="58">
        <v>2150299</v>
      </c>
      <c r="B395" s="58" t="s">
        <v>505</v>
      </c>
      <c r="C395" s="60">
        <v>100</v>
      </c>
      <c r="D395" s="60">
        <v>0</v>
      </c>
      <c r="E395" s="60">
        <v>351</v>
      </c>
      <c r="F395" s="60">
        <f t="shared" si="7"/>
        <v>251</v>
      </c>
    </row>
    <row r="396" spans="1:6" ht="16.5" customHeight="1">
      <c r="A396" s="58">
        <v>21505</v>
      </c>
      <c r="B396" s="58" t="s">
        <v>310</v>
      </c>
      <c r="C396" s="60">
        <v>0</v>
      </c>
      <c r="D396" s="60">
        <v>4158</v>
      </c>
      <c r="E396" s="60">
        <v>989</v>
      </c>
      <c r="F396" s="60">
        <f t="shared" si="7"/>
        <v>-3169</v>
      </c>
    </row>
    <row r="397" spans="1:6" ht="16.5" customHeight="1">
      <c r="A397" s="58">
        <v>2150501</v>
      </c>
      <c r="B397" s="58" t="s">
        <v>56</v>
      </c>
      <c r="C397" s="60">
        <v>0</v>
      </c>
      <c r="D397" s="60">
        <v>10</v>
      </c>
      <c r="E397" s="60">
        <v>9</v>
      </c>
      <c r="F397" s="60">
        <f t="shared" si="7"/>
        <v>-1</v>
      </c>
    </row>
    <row r="398" spans="1:6" ht="16.5" customHeight="1">
      <c r="A398" s="58">
        <v>2150502</v>
      </c>
      <c r="B398" s="59" t="s">
        <v>57</v>
      </c>
      <c r="C398" s="60">
        <v>0</v>
      </c>
      <c r="D398" s="60">
        <v>278</v>
      </c>
      <c r="E398" s="60">
        <v>214</v>
      </c>
      <c r="F398" s="60">
        <f t="shared" si="7"/>
        <v>-64</v>
      </c>
    </row>
    <row r="399" spans="1:6" ht="16.5" customHeight="1">
      <c r="A399" s="58">
        <v>2150510</v>
      </c>
      <c r="B399" s="58" t="s">
        <v>311</v>
      </c>
      <c r="C399" s="60">
        <v>0</v>
      </c>
      <c r="D399" s="60">
        <v>3870</v>
      </c>
      <c r="E399" s="60">
        <v>766</v>
      </c>
      <c r="F399" s="60">
        <f t="shared" si="7"/>
        <v>-3104</v>
      </c>
    </row>
    <row r="400" spans="1:6" ht="16.5" customHeight="1">
      <c r="A400" s="58">
        <v>21506</v>
      </c>
      <c r="B400" s="58" t="s">
        <v>275</v>
      </c>
      <c r="C400" s="60">
        <v>23</v>
      </c>
      <c r="D400" s="60">
        <v>1599.09</v>
      </c>
      <c r="E400" s="60">
        <v>2056</v>
      </c>
      <c r="F400" s="60">
        <f t="shared" si="7"/>
        <v>433.91000000000008</v>
      </c>
    </row>
    <row r="401" spans="1:6" ht="16.5" customHeight="1">
      <c r="A401" s="58">
        <v>2150601</v>
      </c>
      <c r="B401" s="58" t="s">
        <v>56</v>
      </c>
      <c r="C401" s="60">
        <v>8</v>
      </c>
      <c r="D401" s="60">
        <v>869</v>
      </c>
      <c r="E401" s="60">
        <v>1000</v>
      </c>
      <c r="F401" s="60">
        <f t="shared" si="7"/>
        <v>123</v>
      </c>
    </row>
    <row r="402" spans="1:6" ht="16.5" customHeight="1">
      <c r="A402" s="58">
        <v>2150602</v>
      </c>
      <c r="B402" s="59" t="s">
        <v>57</v>
      </c>
      <c r="C402" s="60">
        <v>0</v>
      </c>
      <c r="D402" s="60">
        <v>704.76</v>
      </c>
      <c r="E402" s="60">
        <v>1013</v>
      </c>
      <c r="F402" s="60">
        <f t="shared" si="7"/>
        <v>308.24</v>
      </c>
    </row>
    <row r="403" spans="1:6" ht="16.5" customHeight="1">
      <c r="A403" s="58">
        <v>2150699</v>
      </c>
      <c r="B403" s="58" t="s">
        <v>276</v>
      </c>
      <c r="C403" s="60">
        <v>16</v>
      </c>
      <c r="D403" s="60">
        <v>26</v>
      </c>
      <c r="E403" s="60">
        <v>43</v>
      </c>
      <c r="F403" s="60">
        <f t="shared" si="7"/>
        <v>1</v>
      </c>
    </row>
    <row r="404" spans="1:6" ht="16.5" customHeight="1">
      <c r="A404" s="58">
        <v>21508</v>
      </c>
      <c r="B404" s="58" t="s">
        <v>277</v>
      </c>
      <c r="C404" s="60">
        <v>1273</v>
      </c>
      <c r="D404" s="60">
        <v>100</v>
      </c>
      <c r="E404" s="60">
        <v>2323</v>
      </c>
      <c r="F404" s="60">
        <f t="shared" si="7"/>
        <v>950</v>
      </c>
    </row>
    <row r="405" spans="1:6" ht="16.5" customHeight="1">
      <c r="A405" s="58">
        <v>2150805</v>
      </c>
      <c r="B405" s="59" t="s">
        <v>506</v>
      </c>
      <c r="C405" s="60">
        <v>1273</v>
      </c>
      <c r="D405" s="60">
        <v>0</v>
      </c>
      <c r="E405" s="60">
        <v>1784</v>
      </c>
      <c r="F405" s="60">
        <f t="shared" si="7"/>
        <v>511</v>
      </c>
    </row>
    <row r="406" spans="1:6" ht="16.5" customHeight="1">
      <c r="A406" s="58">
        <v>2150899</v>
      </c>
      <c r="B406" s="58" t="s">
        <v>278</v>
      </c>
      <c r="C406" s="60">
        <v>0</v>
      </c>
      <c r="D406" s="60">
        <v>100</v>
      </c>
      <c r="E406" s="60">
        <v>539</v>
      </c>
      <c r="F406" s="60">
        <f t="shared" si="7"/>
        <v>439</v>
      </c>
    </row>
    <row r="407" spans="1:6" ht="16.5" customHeight="1">
      <c r="A407" s="59">
        <v>21599</v>
      </c>
      <c r="B407" s="59" t="s">
        <v>507</v>
      </c>
      <c r="C407" s="60">
        <v>962</v>
      </c>
      <c r="D407" s="60">
        <v>0</v>
      </c>
      <c r="E407" s="60">
        <v>13802</v>
      </c>
      <c r="F407" s="60">
        <f t="shared" si="7"/>
        <v>12840</v>
      </c>
    </row>
    <row r="408" spans="1:6" ht="16.5" customHeight="1">
      <c r="A408" s="58">
        <v>2159999</v>
      </c>
      <c r="B408" s="59" t="s">
        <v>508</v>
      </c>
      <c r="C408" s="60">
        <v>962</v>
      </c>
      <c r="D408" s="60">
        <v>0</v>
      </c>
      <c r="E408" s="60">
        <v>13802</v>
      </c>
      <c r="F408" s="60">
        <f t="shared" si="7"/>
        <v>12840</v>
      </c>
    </row>
    <row r="409" spans="1:6" ht="16.5" customHeight="1">
      <c r="A409" s="58">
        <v>216</v>
      </c>
      <c r="B409" s="58" t="s">
        <v>279</v>
      </c>
      <c r="C409" s="60">
        <v>5355</v>
      </c>
      <c r="D409" s="60">
        <v>443</v>
      </c>
      <c r="E409" s="60">
        <v>10554</v>
      </c>
      <c r="F409" s="60">
        <f t="shared" si="7"/>
        <v>4756</v>
      </c>
    </row>
    <row r="410" spans="1:6" ht="16.5" customHeight="1">
      <c r="A410" s="58">
        <v>21602</v>
      </c>
      <c r="B410" s="58" t="s">
        <v>280</v>
      </c>
      <c r="C410" s="60">
        <v>4956</v>
      </c>
      <c r="D410" s="60">
        <v>18</v>
      </c>
      <c r="E410" s="60">
        <v>5915</v>
      </c>
      <c r="F410" s="60">
        <f t="shared" si="7"/>
        <v>941</v>
      </c>
    </row>
    <row r="411" spans="1:6" ht="16.5" customHeight="1">
      <c r="A411" s="58">
        <v>2160201</v>
      </c>
      <c r="B411" s="58" t="s">
        <v>56</v>
      </c>
      <c r="C411" s="60">
        <v>0</v>
      </c>
      <c r="D411" s="60">
        <v>10</v>
      </c>
      <c r="E411" s="60">
        <v>10</v>
      </c>
      <c r="F411" s="60">
        <f t="shared" si="7"/>
        <v>0</v>
      </c>
    </row>
    <row r="412" spans="1:6" ht="16.5" customHeight="1">
      <c r="A412" s="58">
        <v>2160202</v>
      </c>
      <c r="B412" s="59" t="s">
        <v>57</v>
      </c>
      <c r="C412" s="60">
        <v>0</v>
      </c>
      <c r="D412" s="60">
        <v>8</v>
      </c>
      <c r="E412" s="60">
        <v>5</v>
      </c>
      <c r="F412" s="60">
        <f t="shared" si="7"/>
        <v>-3</v>
      </c>
    </row>
    <row r="413" spans="1:6" ht="16.5" customHeight="1">
      <c r="A413" s="58">
        <v>2160299</v>
      </c>
      <c r="B413" s="58" t="s">
        <v>509</v>
      </c>
      <c r="C413" s="60">
        <v>4956</v>
      </c>
      <c r="D413" s="60">
        <v>0</v>
      </c>
      <c r="E413" s="60">
        <v>5900</v>
      </c>
      <c r="F413" s="60">
        <f t="shared" si="7"/>
        <v>944</v>
      </c>
    </row>
    <row r="414" spans="1:6" ht="16.5" customHeight="1">
      <c r="A414" s="58">
        <v>21605</v>
      </c>
      <c r="B414" s="58" t="s">
        <v>281</v>
      </c>
      <c r="C414" s="60">
        <v>40</v>
      </c>
      <c r="D414" s="60">
        <v>425</v>
      </c>
      <c r="E414" s="60">
        <v>1395</v>
      </c>
      <c r="F414" s="60">
        <f t="shared" si="7"/>
        <v>930</v>
      </c>
    </row>
    <row r="415" spans="1:6" ht="16.5" customHeight="1">
      <c r="A415" s="58">
        <v>2160502</v>
      </c>
      <c r="B415" s="59" t="s">
        <v>57</v>
      </c>
      <c r="C415" s="60">
        <v>5</v>
      </c>
      <c r="D415" s="60">
        <v>425</v>
      </c>
      <c r="E415" s="60">
        <v>1164</v>
      </c>
      <c r="F415" s="60">
        <f t="shared" si="7"/>
        <v>734</v>
      </c>
    </row>
    <row r="416" spans="1:6" ht="16.5" customHeight="1">
      <c r="A416" s="58">
        <v>2160505</v>
      </c>
      <c r="B416" s="58" t="s">
        <v>510</v>
      </c>
      <c r="C416" s="60">
        <v>35</v>
      </c>
      <c r="D416" s="60">
        <v>0</v>
      </c>
      <c r="E416" s="60">
        <v>231</v>
      </c>
      <c r="F416" s="60">
        <f t="shared" si="7"/>
        <v>196</v>
      </c>
    </row>
    <row r="417" spans="1:6" ht="16.5" customHeight="1">
      <c r="A417" s="58">
        <v>21606</v>
      </c>
      <c r="B417" s="59" t="s">
        <v>511</v>
      </c>
      <c r="C417" s="60">
        <v>26</v>
      </c>
      <c r="D417" s="60">
        <v>0</v>
      </c>
      <c r="E417" s="60">
        <v>106</v>
      </c>
      <c r="F417" s="60">
        <f t="shared" si="7"/>
        <v>80</v>
      </c>
    </row>
    <row r="418" spans="1:6" ht="16.5" customHeight="1">
      <c r="A418" s="58">
        <v>2160699</v>
      </c>
      <c r="B418" s="58" t="s">
        <v>512</v>
      </c>
      <c r="C418" s="60">
        <v>26</v>
      </c>
      <c r="D418" s="60">
        <v>0</v>
      </c>
      <c r="E418" s="60">
        <v>106</v>
      </c>
      <c r="F418" s="60">
        <f t="shared" si="7"/>
        <v>80</v>
      </c>
    </row>
    <row r="419" spans="1:6" ht="16.5" customHeight="1">
      <c r="A419" s="59">
        <v>21699</v>
      </c>
      <c r="B419" s="59" t="s">
        <v>513</v>
      </c>
      <c r="C419" s="60">
        <v>333</v>
      </c>
      <c r="D419" s="60">
        <v>0</v>
      </c>
      <c r="E419" s="60">
        <v>3138</v>
      </c>
      <c r="F419" s="60">
        <f t="shared" si="7"/>
        <v>2805</v>
      </c>
    </row>
    <row r="420" spans="1:6" ht="16.5" customHeight="1">
      <c r="A420" s="58">
        <v>2169999</v>
      </c>
      <c r="B420" s="59" t="s">
        <v>514</v>
      </c>
      <c r="C420" s="60">
        <v>333</v>
      </c>
      <c r="D420" s="60">
        <v>0</v>
      </c>
      <c r="E420" s="60">
        <v>3138</v>
      </c>
      <c r="F420" s="60">
        <f t="shared" si="7"/>
        <v>2805</v>
      </c>
    </row>
    <row r="421" spans="1:6" ht="16.5" customHeight="1">
      <c r="A421" s="58">
        <v>217</v>
      </c>
      <c r="B421" s="58" t="s">
        <v>515</v>
      </c>
      <c r="C421" s="60">
        <v>2958</v>
      </c>
      <c r="D421" s="60">
        <v>0</v>
      </c>
      <c r="E421" s="60">
        <v>6279</v>
      </c>
      <c r="F421" s="60">
        <f t="shared" si="7"/>
        <v>3321</v>
      </c>
    </row>
    <row r="422" spans="1:6" ht="16.5" customHeight="1">
      <c r="A422" s="59">
        <v>21703</v>
      </c>
      <c r="B422" s="59" t="s">
        <v>516</v>
      </c>
      <c r="C422" s="60">
        <v>2958</v>
      </c>
      <c r="D422" s="60">
        <v>0</v>
      </c>
      <c r="E422" s="60">
        <v>6279</v>
      </c>
      <c r="F422" s="60">
        <f t="shared" si="7"/>
        <v>3321</v>
      </c>
    </row>
    <row r="423" spans="1:6" ht="16.5" customHeight="1">
      <c r="A423" s="58">
        <v>2170399</v>
      </c>
      <c r="B423" s="59" t="s">
        <v>517</v>
      </c>
      <c r="C423" s="60">
        <v>2958</v>
      </c>
      <c r="D423" s="60">
        <v>0</v>
      </c>
      <c r="E423" s="60">
        <v>6279</v>
      </c>
      <c r="F423" s="60">
        <f t="shared" si="7"/>
        <v>3321</v>
      </c>
    </row>
    <row r="424" spans="1:6" ht="16.5" customHeight="1">
      <c r="A424" s="59">
        <v>219</v>
      </c>
      <c r="B424" s="59" t="s">
        <v>518</v>
      </c>
      <c r="C424" s="60">
        <v>0</v>
      </c>
      <c r="D424" s="60">
        <v>0</v>
      </c>
      <c r="E424" s="60">
        <v>2576</v>
      </c>
      <c r="F424" s="60">
        <f t="shared" si="7"/>
        <v>2576</v>
      </c>
    </row>
    <row r="425" spans="1:6" ht="16.5" customHeight="1">
      <c r="A425" s="58">
        <v>21999</v>
      </c>
      <c r="B425" s="59" t="s">
        <v>519</v>
      </c>
      <c r="C425" s="60">
        <v>0</v>
      </c>
      <c r="D425" s="60">
        <v>0</v>
      </c>
      <c r="E425" s="60">
        <v>2576</v>
      </c>
      <c r="F425" s="60">
        <f t="shared" si="7"/>
        <v>2576</v>
      </c>
    </row>
    <row r="426" spans="1:6" ht="16.5" customHeight="1">
      <c r="A426" s="58">
        <v>220</v>
      </c>
      <c r="B426" s="58" t="s">
        <v>282</v>
      </c>
      <c r="C426" s="60">
        <v>2</v>
      </c>
      <c r="D426" s="60">
        <v>3881</v>
      </c>
      <c r="E426" s="60">
        <v>6030</v>
      </c>
      <c r="F426" s="60">
        <f t="shared" si="7"/>
        <v>2147</v>
      </c>
    </row>
    <row r="427" spans="1:6" ht="16.5" customHeight="1">
      <c r="A427" s="58">
        <v>22001</v>
      </c>
      <c r="B427" s="58" t="s">
        <v>283</v>
      </c>
      <c r="C427" s="60">
        <v>2</v>
      </c>
      <c r="D427" s="60">
        <v>3881</v>
      </c>
      <c r="E427" s="60">
        <v>5562</v>
      </c>
      <c r="F427" s="60">
        <f t="shared" si="7"/>
        <v>1679</v>
      </c>
    </row>
    <row r="428" spans="1:6" ht="16.5" customHeight="1">
      <c r="A428" s="58">
        <v>2200101</v>
      </c>
      <c r="B428" s="58" t="s">
        <v>56</v>
      </c>
      <c r="C428" s="60">
        <v>0</v>
      </c>
      <c r="D428" s="60">
        <v>1212</v>
      </c>
      <c r="E428" s="60">
        <v>1300</v>
      </c>
      <c r="F428" s="60">
        <f t="shared" si="7"/>
        <v>88</v>
      </c>
    </row>
    <row r="429" spans="1:6" ht="16.5" customHeight="1">
      <c r="A429" s="58">
        <v>2200102</v>
      </c>
      <c r="B429" s="58" t="s">
        <v>57</v>
      </c>
      <c r="C429" s="60">
        <v>0</v>
      </c>
      <c r="D429" s="60">
        <v>358.5</v>
      </c>
      <c r="E429" s="60">
        <v>622</v>
      </c>
      <c r="F429" s="60">
        <f t="shared" si="7"/>
        <v>263.5</v>
      </c>
    </row>
    <row r="430" spans="1:6" ht="16.5" customHeight="1">
      <c r="A430" s="58">
        <v>2200104</v>
      </c>
      <c r="B430" s="58" t="s">
        <v>284</v>
      </c>
      <c r="C430" s="60">
        <v>0</v>
      </c>
      <c r="D430" s="60">
        <v>15</v>
      </c>
      <c r="E430" s="60">
        <v>15</v>
      </c>
      <c r="F430" s="60">
        <f t="shared" si="7"/>
        <v>0</v>
      </c>
    </row>
    <row r="431" spans="1:6" ht="16.5" customHeight="1">
      <c r="A431" s="58">
        <v>2200106</v>
      </c>
      <c r="B431" s="58" t="s">
        <v>520</v>
      </c>
      <c r="C431" s="60">
        <v>0</v>
      </c>
      <c r="D431" s="60">
        <v>0</v>
      </c>
      <c r="E431" s="60">
        <v>552</v>
      </c>
      <c r="F431" s="60">
        <f t="shared" si="7"/>
        <v>552</v>
      </c>
    </row>
    <row r="432" spans="1:6" ht="16.5" customHeight="1">
      <c r="A432" s="58">
        <v>2200107</v>
      </c>
      <c r="B432" s="58" t="s">
        <v>312</v>
      </c>
      <c r="C432" s="60">
        <v>0</v>
      </c>
      <c r="D432" s="60">
        <v>30</v>
      </c>
      <c r="E432" s="60">
        <v>28</v>
      </c>
      <c r="F432" s="60">
        <f t="shared" si="7"/>
        <v>-2</v>
      </c>
    </row>
    <row r="433" spans="1:6" ht="16.5" customHeight="1">
      <c r="A433" s="58">
        <v>2200111</v>
      </c>
      <c r="B433" s="58" t="s">
        <v>285</v>
      </c>
      <c r="C433" s="60">
        <v>0</v>
      </c>
      <c r="D433" s="60">
        <v>720</v>
      </c>
      <c r="E433" s="60">
        <v>420</v>
      </c>
      <c r="F433" s="60">
        <f t="shared" si="7"/>
        <v>-300</v>
      </c>
    </row>
    <row r="434" spans="1:6" ht="16.5" customHeight="1">
      <c r="A434" s="58">
        <v>2200114</v>
      </c>
      <c r="B434" s="58" t="s">
        <v>521</v>
      </c>
      <c r="C434" s="60">
        <v>0</v>
      </c>
      <c r="D434" s="60">
        <v>0</v>
      </c>
      <c r="E434" s="60">
        <v>450</v>
      </c>
      <c r="F434" s="60">
        <f t="shared" si="7"/>
        <v>450</v>
      </c>
    </row>
    <row r="435" spans="1:6" ht="16.5" customHeight="1">
      <c r="A435" s="58">
        <v>2200150</v>
      </c>
      <c r="B435" s="59" t="s">
        <v>59</v>
      </c>
      <c r="C435" s="60">
        <v>2</v>
      </c>
      <c r="D435" s="60">
        <v>1317.55</v>
      </c>
      <c r="E435" s="60">
        <v>1476</v>
      </c>
      <c r="F435" s="60">
        <f t="shared" si="7"/>
        <v>156.45000000000005</v>
      </c>
    </row>
    <row r="436" spans="1:6" ht="16.5" customHeight="1">
      <c r="A436" s="58">
        <v>2200199</v>
      </c>
      <c r="B436" s="58" t="s">
        <v>313</v>
      </c>
      <c r="C436" s="60">
        <v>0</v>
      </c>
      <c r="D436" s="60">
        <v>228</v>
      </c>
      <c r="E436" s="60">
        <v>699</v>
      </c>
      <c r="F436" s="60">
        <f t="shared" si="7"/>
        <v>471</v>
      </c>
    </row>
    <row r="437" spans="1:6" ht="16.5" customHeight="1">
      <c r="A437" s="58">
        <v>22005</v>
      </c>
      <c r="B437" s="58" t="s">
        <v>522</v>
      </c>
      <c r="C437" s="60">
        <v>0</v>
      </c>
      <c r="D437" s="60">
        <v>0</v>
      </c>
      <c r="E437" s="60">
        <v>468</v>
      </c>
      <c r="F437" s="60">
        <f t="shared" si="7"/>
        <v>468</v>
      </c>
    </row>
    <row r="438" spans="1:6" ht="16.5" customHeight="1">
      <c r="A438" s="58">
        <v>2200501</v>
      </c>
      <c r="B438" s="58" t="s">
        <v>56</v>
      </c>
      <c r="C438" s="60">
        <v>0</v>
      </c>
      <c r="D438" s="60">
        <v>0</v>
      </c>
      <c r="E438" s="60">
        <v>50</v>
      </c>
      <c r="F438" s="60">
        <f t="shared" si="7"/>
        <v>50</v>
      </c>
    </row>
    <row r="439" spans="1:6" ht="16.5" customHeight="1">
      <c r="A439" s="58">
        <v>2200502</v>
      </c>
      <c r="B439" s="58" t="s">
        <v>57</v>
      </c>
      <c r="C439" s="60">
        <v>0</v>
      </c>
      <c r="D439" s="60">
        <v>0</v>
      </c>
      <c r="E439" s="60">
        <v>18</v>
      </c>
      <c r="F439" s="60">
        <f t="shared" si="7"/>
        <v>18</v>
      </c>
    </row>
    <row r="440" spans="1:6" ht="16.5" customHeight="1">
      <c r="A440" s="58">
        <v>2200504</v>
      </c>
      <c r="B440" s="58" t="s">
        <v>523</v>
      </c>
      <c r="C440" s="60">
        <v>0</v>
      </c>
      <c r="D440" s="60">
        <v>0</v>
      </c>
      <c r="E440" s="60">
        <v>99</v>
      </c>
      <c r="F440" s="60">
        <f t="shared" si="7"/>
        <v>99</v>
      </c>
    </row>
    <row r="441" spans="1:6" ht="16.5" customHeight="1">
      <c r="A441" s="58">
        <v>2200506</v>
      </c>
      <c r="B441" s="58" t="s">
        <v>524</v>
      </c>
      <c r="C441" s="60">
        <v>0</v>
      </c>
      <c r="D441" s="60">
        <v>0</v>
      </c>
      <c r="E441" s="60">
        <v>69</v>
      </c>
      <c r="F441" s="60">
        <f t="shared" si="7"/>
        <v>69</v>
      </c>
    </row>
    <row r="442" spans="1:6" ht="16.5" customHeight="1">
      <c r="A442" s="58">
        <v>2200508</v>
      </c>
      <c r="B442" s="58" t="s">
        <v>525</v>
      </c>
      <c r="C442" s="60">
        <v>0</v>
      </c>
      <c r="D442" s="60">
        <v>0</v>
      </c>
      <c r="E442" s="60">
        <v>105</v>
      </c>
      <c r="F442" s="60">
        <f t="shared" si="7"/>
        <v>105</v>
      </c>
    </row>
    <row r="443" spans="1:6" ht="16.5" customHeight="1">
      <c r="A443" s="58">
        <v>2200509</v>
      </c>
      <c r="B443" s="58" t="s">
        <v>526</v>
      </c>
      <c r="C443" s="60">
        <v>0</v>
      </c>
      <c r="D443" s="60">
        <v>0</v>
      </c>
      <c r="E443" s="60">
        <v>18</v>
      </c>
      <c r="F443" s="60">
        <f t="shared" si="7"/>
        <v>18</v>
      </c>
    </row>
    <row r="444" spans="1:6" ht="16.5" customHeight="1">
      <c r="A444" s="59">
        <v>2200510</v>
      </c>
      <c r="B444" s="59" t="s">
        <v>527</v>
      </c>
      <c r="C444" s="60">
        <v>0</v>
      </c>
      <c r="D444" s="60">
        <v>0</v>
      </c>
      <c r="E444" s="60">
        <v>60</v>
      </c>
      <c r="F444" s="60">
        <f t="shared" si="7"/>
        <v>60</v>
      </c>
    </row>
    <row r="445" spans="1:6" ht="16.5" customHeight="1">
      <c r="A445" s="58">
        <v>2200599</v>
      </c>
      <c r="B445" s="59" t="s">
        <v>528</v>
      </c>
      <c r="C445" s="60">
        <v>0</v>
      </c>
      <c r="D445" s="60">
        <v>0</v>
      </c>
      <c r="E445" s="60">
        <v>49</v>
      </c>
      <c r="F445" s="60">
        <f t="shared" si="7"/>
        <v>49</v>
      </c>
    </row>
    <row r="446" spans="1:6" ht="16.5" customHeight="1">
      <c r="A446" s="58">
        <v>221</v>
      </c>
      <c r="B446" s="58" t="s">
        <v>286</v>
      </c>
      <c r="C446" s="60">
        <v>0</v>
      </c>
      <c r="D446" s="60">
        <v>63386</v>
      </c>
      <c r="E446" s="60">
        <v>27219</v>
      </c>
      <c r="F446" s="60">
        <f t="shared" si="7"/>
        <v>-36167</v>
      </c>
    </row>
    <row r="447" spans="1:6" ht="16.5" customHeight="1">
      <c r="A447" s="58">
        <v>22101</v>
      </c>
      <c r="B447" s="58" t="s">
        <v>529</v>
      </c>
      <c r="C447" s="60">
        <v>0</v>
      </c>
      <c r="D447" s="60">
        <v>0</v>
      </c>
      <c r="E447" s="60">
        <v>1043</v>
      </c>
      <c r="F447" s="60">
        <f t="shared" si="7"/>
        <v>1043</v>
      </c>
    </row>
    <row r="448" spans="1:6" ht="16.5" customHeight="1">
      <c r="A448" s="58">
        <v>2210103</v>
      </c>
      <c r="B448" s="59" t="s">
        <v>530</v>
      </c>
      <c r="C448" s="60">
        <v>0</v>
      </c>
      <c r="D448" s="60">
        <v>0</v>
      </c>
      <c r="E448" s="60">
        <v>543</v>
      </c>
      <c r="F448" s="60">
        <f t="shared" si="7"/>
        <v>543</v>
      </c>
    </row>
    <row r="449" spans="1:6" ht="16.5" customHeight="1">
      <c r="A449" s="58">
        <v>2210107</v>
      </c>
      <c r="B449" s="58" t="s">
        <v>531</v>
      </c>
      <c r="C449" s="60">
        <v>0</v>
      </c>
      <c r="D449" s="60">
        <v>0</v>
      </c>
      <c r="E449" s="60">
        <v>500</v>
      </c>
      <c r="F449" s="60">
        <f t="shared" si="7"/>
        <v>500</v>
      </c>
    </row>
    <row r="450" spans="1:6" ht="16.5" customHeight="1">
      <c r="A450" s="58">
        <v>22102</v>
      </c>
      <c r="B450" s="58" t="s">
        <v>287</v>
      </c>
      <c r="C450" s="60">
        <v>0</v>
      </c>
      <c r="D450" s="60">
        <v>63386</v>
      </c>
      <c r="E450" s="60">
        <v>25277</v>
      </c>
      <c r="F450" s="60">
        <f t="shared" si="7"/>
        <v>-38109</v>
      </c>
    </row>
    <row r="451" spans="1:6" ht="16.5" customHeight="1">
      <c r="A451" s="58">
        <v>2210201</v>
      </c>
      <c r="B451" s="58" t="s">
        <v>288</v>
      </c>
      <c r="C451" s="60">
        <v>0</v>
      </c>
      <c r="D451" s="60">
        <v>63278</v>
      </c>
      <c r="E451" s="60">
        <v>17849</v>
      </c>
      <c r="F451" s="60">
        <f t="shared" si="7"/>
        <v>-45429</v>
      </c>
    </row>
    <row r="452" spans="1:6" ht="16.5" customHeight="1">
      <c r="A452" s="58">
        <v>2210202</v>
      </c>
      <c r="B452" s="59" t="s">
        <v>532</v>
      </c>
      <c r="C452" s="60">
        <v>0</v>
      </c>
      <c r="D452" s="60">
        <v>108</v>
      </c>
      <c r="E452" s="60">
        <v>109</v>
      </c>
      <c r="F452" s="60">
        <f t="shared" si="7"/>
        <v>1</v>
      </c>
    </row>
    <row r="453" spans="1:6" ht="16.5" customHeight="1">
      <c r="A453" s="58">
        <v>2210203</v>
      </c>
      <c r="B453" s="58" t="s">
        <v>533</v>
      </c>
      <c r="C453" s="60">
        <v>0</v>
      </c>
      <c r="D453" s="60">
        <v>0</v>
      </c>
      <c r="E453" s="60">
        <v>7319</v>
      </c>
      <c r="F453" s="60">
        <f t="shared" si="7"/>
        <v>7319</v>
      </c>
    </row>
    <row r="454" spans="1:6" ht="16.5" customHeight="1">
      <c r="A454" s="59">
        <v>22103</v>
      </c>
      <c r="B454" s="59" t="s">
        <v>534</v>
      </c>
      <c r="C454" s="60">
        <v>0</v>
      </c>
      <c r="D454" s="60">
        <v>0</v>
      </c>
      <c r="E454" s="60">
        <v>899</v>
      </c>
      <c r="F454" s="60">
        <f t="shared" si="7"/>
        <v>899</v>
      </c>
    </row>
    <row r="455" spans="1:6" ht="16.5" customHeight="1">
      <c r="A455" s="58">
        <v>2210399</v>
      </c>
      <c r="B455" s="59" t="s">
        <v>535</v>
      </c>
      <c r="C455" s="60">
        <v>0</v>
      </c>
      <c r="D455" s="60">
        <v>0</v>
      </c>
      <c r="E455" s="60">
        <v>899</v>
      </c>
      <c r="F455" s="60">
        <f t="shared" ref="F455:F471" si="8">E455-C455-D455</f>
        <v>899</v>
      </c>
    </row>
    <row r="456" spans="1:6" ht="16.5" customHeight="1">
      <c r="A456" s="58">
        <v>222</v>
      </c>
      <c r="B456" s="58" t="s">
        <v>536</v>
      </c>
      <c r="C456" s="60">
        <v>0</v>
      </c>
      <c r="D456" s="60">
        <v>0</v>
      </c>
      <c r="E456" s="60">
        <v>2267</v>
      </c>
      <c r="F456" s="60">
        <f t="shared" si="8"/>
        <v>2267</v>
      </c>
    </row>
    <row r="457" spans="1:6" ht="16.5" customHeight="1">
      <c r="A457" s="58">
        <v>22201</v>
      </c>
      <c r="B457" s="58" t="s">
        <v>537</v>
      </c>
      <c r="C457" s="60">
        <v>0</v>
      </c>
      <c r="D457" s="60">
        <v>0</v>
      </c>
      <c r="E457" s="60">
        <v>1467</v>
      </c>
      <c r="F457" s="60">
        <f t="shared" si="8"/>
        <v>1467</v>
      </c>
    </row>
    <row r="458" spans="1:6" ht="16.5" customHeight="1">
      <c r="A458" s="58">
        <v>2220150</v>
      </c>
      <c r="B458" s="59" t="s">
        <v>59</v>
      </c>
      <c r="C458" s="60">
        <v>0</v>
      </c>
      <c r="D458" s="60">
        <v>0</v>
      </c>
      <c r="E458" s="60">
        <v>600</v>
      </c>
      <c r="F458" s="60">
        <f t="shared" si="8"/>
        <v>600</v>
      </c>
    </row>
    <row r="459" spans="1:6" ht="16.5" customHeight="1">
      <c r="A459" s="58">
        <v>2220199</v>
      </c>
      <c r="B459" s="58" t="s">
        <v>538</v>
      </c>
      <c r="C459" s="60">
        <v>0</v>
      </c>
      <c r="D459" s="60">
        <v>0</v>
      </c>
      <c r="E459" s="60">
        <v>867</v>
      </c>
      <c r="F459" s="60">
        <f t="shared" si="8"/>
        <v>867</v>
      </c>
    </row>
    <row r="460" spans="1:6" ht="16.5" customHeight="1">
      <c r="A460" s="58">
        <v>22204</v>
      </c>
      <c r="B460" s="58" t="s">
        <v>539</v>
      </c>
      <c r="C460" s="60">
        <v>0</v>
      </c>
      <c r="D460" s="60">
        <v>0</v>
      </c>
      <c r="E460" s="60">
        <v>800</v>
      </c>
      <c r="F460" s="60">
        <f t="shared" si="8"/>
        <v>800</v>
      </c>
    </row>
    <row r="461" spans="1:6" ht="16.5" customHeight="1">
      <c r="A461" s="59">
        <v>2220402</v>
      </c>
      <c r="B461" s="59" t="s">
        <v>540</v>
      </c>
      <c r="C461" s="60">
        <v>0</v>
      </c>
      <c r="D461" s="60">
        <v>0</v>
      </c>
      <c r="E461" s="60">
        <v>400</v>
      </c>
      <c r="F461" s="60">
        <f t="shared" si="8"/>
        <v>400</v>
      </c>
    </row>
    <row r="462" spans="1:6" ht="16.5" customHeight="1">
      <c r="A462" s="59">
        <v>2220404</v>
      </c>
      <c r="B462" s="59" t="s">
        <v>541</v>
      </c>
      <c r="C462" s="60">
        <v>0</v>
      </c>
      <c r="D462" s="60">
        <v>0</v>
      </c>
      <c r="E462" s="60">
        <v>400</v>
      </c>
      <c r="F462" s="60">
        <f t="shared" si="8"/>
        <v>400</v>
      </c>
    </row>
    <row r="463" spans="1:6" ht="16.5" customHeight="1">
      <c r="A463" s="58">
        <v>227</v>
      </c>
      <c r="B463" s="59" t="s">
        <v>549</v>
      </c>
      <c r="C463" s="60">
        <v>0</v>
      </c>
      <c r="D463" s="60">
        <v>10000</v>
      </c>
      <c r="E463" s="60"/>
      <c r="F463" s="60">
        <f t="shared" si="8"/>
        <v>-10000</v>
      </c>
    </row>
    <row r="464" spans="1:6" ht="16.5" customHeight="1">
      <c r="A464" s="58">
        <v>229</v>
      </c>
      <c r="B464" s="58" t="s">
        <v>289</v>
      </c>
      <c r="C464" s="60">
        <v>220</v>
      </c>
      <c r="D464" s="60">
        <v>41100</v>
      </c>
      <c r="E464" s="60">
        <v>269</v>
      </c>
      <c r="F464" s="60">
        <f t="shared" si="8"/>
        <v>-41051</v>
      </c>
    </row>
    <row r="465" spans="1:6" ht="16.5" customHeight="1">
      <c r="A465" s="58">
        <v>22999</v>
      </c>
      <c r="B465" s="58" t="s">
        <v>290</v>
      </c>
      <c r="C465" s="60">
        <v>220</v>
      </c>
      <c r="D465" s="60">
        <v>13600</v>
      </c>
      <c r="E465" s="60">
        <v>269</v>
      </c>
      <c r="F465" s="60">
        <f t="shared" si="8"/>
        <v>-13551</v>
      </c>
    </row>
    <row r="466" spans="1:6" ht="16.5" customHeight="1">
      <c r="A466" s="59">
        <v>2299901</v>
      </c>
      <c r="B466" s="59" t="s">
        <v>291</v>
      </c>
      <c r="C466" s="60">
        <v>220</v>
      </c>
      <c r="D466" s="60">
        <v>13600</v>
      </c>
      <c r="E466" s="60">
        <v>269</v>
      </c>
      <c r="F466" s="60">
        <f t="shared" si="8"/>
        <v>-13551</v>
      </c>
    </row>
    <row r="467" spans="1:6" ht="16.5" customHeight="1">
      <c r="A467" s="58">
        <v>22902</v>
      </c>
      <c r="B467" s="59" t="s">
        <v>550</v>
      </c>
      <c r="C467" s="60">
        <v>0</v>
      </c>
      <c r="D467" s="60">
        <v>27500</v>
      </c>
      <c r="E467" s="60"/>
      <c r="F467" s="60">
        <f t="shared" si="8"/>
        <v>-27500</v>
      </c>
    </row>
    <row r="468" spans="1:6" ht="16.5" customHeight="1">
      <c r="A468" s="58">
        <v>232</v>
      </c>
      <c r="B468" s="58" t="s">
        <v>292</v>
      </c>
      <c r="C468" s="60">
        <v>0</v>
      </c>
      <c r="D468" s="60">
        <v>28500</v>
      </c>
      <c r="E468" s="60">
        <v>0</v>
      </c>
      <c r="F468" s="60">
        <f t="shared" si="8"/>
        <v>-28500</v>
      </c>
    </row>
    <row r="469" spans="1:6" ht="16.5" customHeight="1">
      <c r="A469" s="59">
        <v>23203</v>
      </c>
      <c r="B469" s="59" t="s">
        <v>293</v>
      </c>
      <c r="C469" s="60">
        <v>0</v>
      </c>
      <c r="D469" s="60">
        <v>28500</v>
      </c>
      <c r="E469" s="60">
        <v>0</v>
      </c>
      <c r="F469" s="60">
        <f t="shared" si="8"/>
        <v>-28500</v>
      </c>
    </row>
    <row r="470" spans="1:6" ht="16.5" customHeight="1">
      <c r="A470" s="58">
        <v>2320301</v>
      </c>
      <c r="B470" s="58" t="s">
        <v>2</v>
      </c>
      <c r="C470" s="60">
        <v>0</v>
      </c>
      <c r="D470" s="60">
        <v>28500</v>
      </c>
      <c r="E470" s="60"/>
      <c r="F470" s="60">
        <f t="shared" si="8"/>
        <v>-28500</v>
      </c>
    </row>
    <row r="471" spans="1:6" ht="16.5" customHeight="1">
      <c r="A471" s="59">
        <v>233</v>
      </c>
      <c r="B471" s="64" t="s">
        <v>551</v>
      </c>
      <c r="C471" s="65">
        <v>816</v>
      </c>
      <c r="D471" s="65">
        <v>69770</v>
      </c>
      <c r="E471" s="65">
        <v>0</v>
      </c>
      <c r="F471" s="60">
        <f t="shared" si="8"/>
        <v>-70586</v>
      </c>
    </row>
  </sheetData>
  <mergeCells count="2">
    <mergeCell ref="A2:C2"/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opLeftCell="A4" workbookViewId="0">
      <selection activeCell="F12" sqref="F12"/>
    </sheetView>
  </sheetViews>
  <sheetFormatPr defaultColWidth="19.375" defaultRowHeight="13.5"/>
  <cols>
    <col min="1" max="1" width="23.75" style="14" customWidth="1"/>
    <col min="2" max="4" width="15.5" style="14" customWidth="1"/>
    <col min="5" max="16384" width="19.375" style="14"/>
  </cols>
  <sheetData>
    <row r="1" spans="1:4" ht="39" customHeight="1">
      <c r="A1" s="71" t="s">
        <v>426</v>
      </c>
      <c r="B1" s="71"/>
      <c r="C1" s="71"/>
      <c r="D1" s="71"/>
    </row>
    <row r="2" spans="1:4" ht="22.5">
      <c r="A2" s="15"/>
      <c r="B2" s="15"/>
    </row>
    <row r="3" spans="1:4" ht="20.25" customHeight="1">
      <c r="A3" s="16" t="s">
        <v>5</v>
      </c>
      <c r="C3" s="51" t="s">
        <v>425</v>
      </c>
    </row>
    <row r="4" spans="1:4" ht="34.5" customHeight="1">
      <c r="A4" s="47" t="s">
        <v>338</v>
      </c>
      <c r="B4" s="48" t="s">
        <v>423</v>
      </c>
      <c r="C4" s="53" t="s">
        <v>424</v>
      </c>
      <c r="D4" s="55" t="s">
        <v>543</v>
      </c>
    </row>
    <row r="5" spans="1:4" ht="34.5" customHeight="1">
      <c r="A5" s="42" t="s">
        <v>339</v>
      </c>
      <c r="B5" s="49">
        <v>5800</v>
      </c>
      <c r="C5" s="54">
        <v>7813</v>
      </c>
      <c r="D5" s="54">
        <v>58</v>
      </c>
    </row>
    <row r="6" spans="1:4" ht="34.5" customHeight="1">
      <c r="A6" s="42" t="s">
        <v>340</v>
      </c>
      <c r="B6" s="49">
        <v>4100</v>
      </c>
      <c r="C6" s="54">
        <f>5795-300</f>
        <v>5495</v>
      </c>
      <c r="D6" s="54">
        <v>36</v>
      </c>
    </row>
    <row r="7" spans="1:4" ht="34.5" customHeight="1">
      <c r="A7" s="42" t="s">
        <v>341</v>
      </c>
      <c r="B7" s="49">
        <v>14400</v>
      </c>
      <c r="C7" s="54">
        <v>12696</v>
      </c>
      <c r="D7" s="54">
        <v>915</v>
      </c>
    </row>
    <row r="8" spans="1:4" ht="34.5" customHeight="1">
      <c r="A8" s="42" t="s">
        <v>342</v>
      </c>
      <c r="B8" s="49">
        <v>10100</v>
      </c>
      <c r="C8" s="54">
        <v>12515</v>
      </c>
      <c r="D8" s="54">
        <v>338</v>
      </c>
    </row>
    <row r="9" spans="1:4" ht="34.5" customHeight="1">
      <c r="A9" s="42" t="s">
        <v>343</v>
      </c>
      <c r="B9" s="49">
        <v>9800</v>
      </c>
      <c r="C9" s="54">
        <v>12817</v>
      </c>
      <c r="D9" s="54">
        <v>1301</v>
      </c>
    </row>
    <row r="10" spans="1:4" ht="34.5" customHeight="1">
      <c r="A10" s="42" t="s">
        <v>344</v>
      </c>
      <c r="B10" s="49">
        <v>18800</v>
      </c>
      <c r="C10" s="54">
        <f>11108+118+300</f>
        <v>11526</v>
      </c>
      <c r="D10" s="54">
        <v>13815</v>
      </c>
    </row>
    <row r="11" spans="1:4" ht="34.5" customHeight="1">
      <c r="A11" s="42" t="s">
        <v>345</v>
      </c>
      <c r="B11" s="49">
        <v>23200</v>
      </c>
      <c r="C11" s="54">
        <v>26619</v>
      </c>
      <c r="D11" s="54">
        <v>476</v>
      </c>
    </row>
    <row r="12" spans="1:4" ht="34.5" customHeight="1">
      <c r="A12" s="42" t="s">
        <v>346</v>
      </c>
      <c r="B12" s="49">
        <v>20900</v>
      </c>
      <c r="C12" s="54">
        <v>24687</v>
      </c>
      <c r="D12" s="54">
        <v>2497</v>
      </c>
    </row>
    <row r="13" spans="1:4" ht="34.5" customHeight="1">
      <c r="A13" s="42" t="s">
        <v>347</v>
      </c>
      <c r="B13" s="49">
        <v>32300</v>
      </c>
      <c r="C13" s="54">
        <v>31832</v>
      </c>
      <c r="D13" s="54">
        <v>4682</v>
      </c>
    </row>
    <row r="14" spans="1:4" ht="34.5" customHeight="1">
      <c r="A14" s="56" t="s">
        <v>6</v>
      </c>
      <c r="B14" s="50">
        <f>SUM(B5:B13)</f>
        <v>139400</v>
      </c>
      <c r="C14" s="50">
        <f t="shared" ref="C14:D14" si="0">SUM(C5:C13)</f>
        <v>146000</v>
      </c>
      <c r="D14" s="50">
        <f t="shared" si="0"/>
        <v>24118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opLeftCell="A4" workbookViewId="0">
      <selection activeCell="F21" sqref="F21"/>
    </sheetView>
  </sheetViews>
  <sheetFormatPr defaultRowHeight="13.5"/>
  <cols>
    <col min="1" max="1" width="25.875" customWidth="1"/>
    <col min="2" max="3" width="8.75" customWidth="1"/>
    <col min="4" max="4" width="27" customWidth="1"/>
    <col min="5" max="5" width="8.875" customWidth="1"/>
    <col min="6" max="6" width="9.375" customWidth="1"/>
  </cols>
  <sheetData>
    <row r="1" spans="1:6" ht="28.5">
      <c r="A1" s="72" t="s">
        <v>432</v>
      </c>
      <c r="B1" s="72"/>
      <c r="C1" s="72"/>
      <c r="D1" s="72"/>
      <c r="E1" s="72"/>
      <c r="F1" s="72"/>
    </row>
    <row r="2" spans="1:6">
      <c r="A2" s="1"/>
      <c r="B2" s="1"/>
      <c r="C2" s="1"/>
      <c r="D2" s="1"/>
      <c r="E2" s="1"/>
    </row>
    <row r="3" spans="1:6">
      <c r="A3" s="1"/>
      <c r="B3" s="1"/>
      <c r="C3" s="1"/>
      <c r="E3" s="13" t="s">
        <v>314</v>
      </c>
    </row>
    <row r="4" spans="1:6" ht="33.75" customHeight="1">
      <c r="A4" s="19" t="s">
        <v>7</v>
      </c>
      <c r="B4" s="43" t="s">
        <v>423</v>
      </c>
      <c r="C4" s="43" t="s">
        <v>424</v>
      </c>
      <c r="D4" s="19" t="s">
        <v>315</v>
      </c>
      <c r="E4" s="43" t="s">
        <v>423</v>
      </c>
      <c r="F4" s="43" t="s">
        <v>424</v>
      </c>
    </row>
    <row r="5" spans="1:6" ht="33.75" customHeight="1">
      <c r="A5" s="20" t="s">
        <v>316</v>
      </c>
      <c r="B5" s="12">
        <v>556600</v>
      </c>
      <c r="C5" s="44">
        <v>903800</v>
      </c>
      <c r="D5" s="20" t="s">
        <v>323</v>
      </c>
      <c r="E5" s="12">
        <v>148520</v>
      </c>
      <c r="F5" s="44">
        <v>75800</v>
      </c>
    </row>
    <row r="6" spans="1:6" ht="33.75" customHeight="1">
      <c r="A6" s="20" t="s">
        <v>317</v>
      </c>
      <c r="B6" s="12">
        <v>35000</v>
      </c>
      <c r="C6" s="44">
        <v>51600</v>
      </c>
      <c r="D6" s="20" t="s">
        <v>324</v>
      </c>
      <c r="E6" s="12">
        <v>545000</v>
      </c>
      <c r="F6" s="44">
        <v>542511</v>
      </c>
    </row>
    <row r="7" spans="1:6" ht="33.75" customHeight="1">
      <c r="A7" s="20" t="s">
        <v>318</v>
      </c>
      <c r="B7" s="12">
        <v>800</v>
      </c>
      <c r="C7" s="44">
        <v>600</v>
      </c>
      <c r="D7" s="20" t="s">
        <v>334</v>
      </c>
      <c r="E7" s="12">
        <v>600</v>
      </c>
      <c r="F7" s="44">
        <v>600</v>
      </c>
    </row>
    <row r="8" spans="1:6" ht="33.75" customHeight="1">
      <c r="A8" s="20" t="s">
        <v>319</v>
      </c>
      <c r="B8" s="12">
        <v>1320</v>
      </c>
      <c r="C8" s="44">
        <v>1000</v>
      </c>
      <c r="D8" s="20" t="s">
        <v>325</v>
      </c>
      <c r="E8" s="12">
        <v>42000</v>
      </c>
      <c r="F8" s="44">
        <v>80000</v>
      </c>
    </row>
    <row r="9" spans="1:6" ht="33.75" customHeight="1">
      <c r="A9" s="20" t="s">
        <v>320</v>
      </c>
      <c r="B9" s="12">
        <v>2100</v>
      </c>
      <c r="C9" s="44">
        <v>5800</v>
      </c>
      <c r="D9" s="20" t="s">
        <v>326</v>
      </c>
      <c r="E9" s="12">
        <v>33041</v>
      </c>
      <c r="F9" s="44">
        <v>61741</v>
      </c>
    </row>
    <row r="10" spans="1:6" ht="33.75" customHeight="1">
      <c r="A10" s="20" t="s">
        <v>321</v>
      </c>
      <c r="B10" s="12"/>
      <c r="C10" s="44">
        <v>16281</v>
      </c>
      <c r="D10" s="20" t="s">
        <v>327</v>
      </c>
      <c r="E10" s="12">
        <v>28000</v>
      </c>
      <c r="F10" s="44">
        <v>65000</v>
      </c>
    </row>
    <row r="11" spans="1:6" ht="33.75" customHeight="1">
      <c r="A11" s="20" t="s">
        <v>322</v>
      </c>
      <c r="B11" s="12">
        <v>350000</v>
      </c>
      <c r="C11" s="44">
        <v>74628</v>
      </c>
      <c r="D11" s="20" t="s">
        <v>328</v>
      </c>
      <c r="E11" s="12">
        <v>35000</v>
      </c>
      <c r="F11" s="44">
        <v>51600</v>
      </c>
    </row>
    <row r="12" spans="1:6" ht="33.75" customHeight="1">
      <c r="A12" s="20" t="s">
        <v>544</v>
      </c>
      <c r="B12" s="12">
        <v>32091</v>
      </c>
      <c r="C12" s="12">
        <v>32091</v>
      </c>
      <c r="D12" s="20" t="s">
        <v>335</v>
      </c>
      <c r="E12" s="12">
        <v>1800</v>
      </c>
      <c r="F12" s="44">
        <v>800</v>
      </c>
    </row>
    <row r="13" spans="1:6" ht="33.75" customHeight="1">
      <c r="A13" s="20"/>
      <c r="B13" s="12"/>
      <c r="C13" s="44"/>
      <c r="D13" s="20" t="s">
        <v>336</v>
      </c>
      <c r="E13" s="12">
        <v>7000</v>
      </c>
      <c r="F13" s="44">
        <v>10300</v>
      </c>
    </row>
    <row r="14" spans="1:6" ht="33.75" customHeight="1">
      <c r="A14" s="20"/>
      <c r="B14" s="12"/>
      <c r="C14" s="44"/>
      <c r="D14" s="20" t="s">
        <v>337</v>
      </c>
      <c r="E14" s="12">
        <v>3300</v>
      </c>
      <c r="F14" s="44">
        <v>3300</v>
      </c>
    </row>
    <row r="15" spans="1:6" ht="33.75" customHeight="1">
      <c r="A15" s="20"/>
      <c r="B15" s="12"/>
      <c r="C15" s="44"/>
      <c r="D15" s="20" t="s">
        <v>329</v>
      </c>
      <c r="E15" s="12">
        <v>84900</v>
      </c>
      <c r="F15" s="44">
        <v>109000</v>
      </c>
    </row>
    <row r="16" spans="1:6" ht="33.75" customHeight="1">
      <c r="A16" s="20"/>
      <c r="B16" s="12"/>
      <c r="C16" s="44"/>
      <c r="D16" s="20" t="s">
        <v>330</v>
      </c>
      <c r="E16" s="12">
        <v>40411</v>
      </c>
      <c r="F16" s="44">
        <v>71449</v>
      </c>
    </row>
    <row r="17" spans="1:6" ht="33.75" customHeight="1">
      <c r="A17" s="20"/>
      <c r="B17" s="12"/>
      <c r="C17" s="44"/>
      <c r="D17" s="20" t="s">
        <v>331</v>
      </c>
      <c r="E17" s="12">
        <v>800</v>
      </c>
      <c r="F17" s="44">
        <v>580</v>
      </c>
    </row>
    <row r="18" spans="1:6" ht="33.75" customHeight="1">
      <c r="A18" s="20"/>
      <c r="B18" s="12"/>
      <c r="C18" s="44"/>
      <c r="D18" s="20" t="s">
        <v>332</v>
      </c>
      <c r="E18" s="12">
        <v>4808</v>
      </c>
      <c r="F18" s="44">
        <v>10708</v>
      </c>
    </row>
    <row r="19" spans="1:6" ht="33.75" customHeight="1">
      <c r="A19" s="20"/>
      <c r="B19" s="12"/>
      <c r="C19" s="44"/>
      <c r="D19" s="20" t="s">
        <v>333</v>
      </c>
      <c r="E19" s="12">
        <v>2329</v>
      </c>
      <c r="F19" s="44">
        <v>2009</v>
      </c>
    </row>
    <row r="20" spans="1:6" ht="33.75" customHeight="1">
      <c r="A20" s="45"/>
      <c r="B20" s="44"/>
      <c r="C20" s="44"/>
      <c r="D20" s="45" t="s">
        <v>545</v>
      </c>
      <c r="E20" s="44">
        <v>402</v>
      </c>
      <c r="F20" s="44">
        <v>402</v>
      </c>
    </row>
    <row r="21" spans="1:6" ht="33.75" customHeight="1">
      <c r="A21" s="19" t="s">
        <v>16</v>
      </c>
      <c r="B21" s="12">
        <f>SUM(B5:B20)</f>
        <v>977911</v>
      </c>
      <c r="C21" s="12">
        <f>SUM(C5:C20)</f>
        <v>1085800</v>
      </c>
      <c r="D21" s="19" t="s">
        <v>16</v>
      </c>
      <c r="E21" s="12">
        <f>SUM(E5:E20)</f>
        <v>977911</v>
      </c>
      <c r="F21" s="12">
        <f>SUM(F5:F20)</f>
        <v>1085800</v>
      </c>
    </row>
  </sheetData>
  <mergeCells count="1">
    <mergeCell ref="A1:F1"/>
  </mergeCells>
  <phoneticPr fontId="1" type="noConversion"/>
  <printOptions horizontalCentered="1"/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B17" sqref="B17"/>
    </sheetView>
  </sheetViews>
  <sheetFormatPr defaultRowHeight="13.5"/>
  <cols>
    <col min="1" max="1" width="57.5" style="1" customWidth="1"/>
    <col min="2" max="3" width="15.25" style="1" customWidth="1"/>
    <col min="4" max="16384" width="9" style="1"/>
  </cols>
  <sheetData>
    <row r="1" spans="1:3" ht="28.5">
      <c r="A1" s="72" t="s">
        <v>430</v>
      </c>
      <c r="B1" s="72"/>
      <c r="C1" s="72"/>
    </row>
    <row r="2" spans="1:3" ht="27">
      <c r="A2" s="25"/>
      <c r="B2" s="25"/>
    </row>
    <row r="3" spans="1:3" ht="14.25">
      <c r="A3" s="10"/>
      <c r="B3" s="26"/>
      <c r="C3" s="26" t="s">
        <v>314</v>
      </c>
    </row>
    <row r="4" spans="1:3" ht="29.25" customHeight="1">
      <c r="A4" s="23" t="s">
        <v>377</v>
      </c>
      <c r="B4" s="43" t="s">
        <v>423</v>
      </c>
      <c r="C4" s="43" t="s">
        <v>424</v>
      </c>
    </row>
    <row r="5" spans="1:3" ht="29.25" customHeight="1">
      <c r="A5" s="24" t="s">
        <v>348</v>
      </c>
      <c r="B5" s="52">
        <v>309.31</v>
      </c>
      <c r="C5" s="46">
        <v>322.58999999999997</v>
      </c>
    </row>
    <row r="6" spans="1:3" ht="29.25" customHeight="1">
      <c r="A6" s="24" t="s">
        <v>362</v>
      </c>
      <c r="B6" s="52"/>
      <c r="C6" s="46"/>
    </row>
    <row r="7" spans="1:3" ht="29.25" customHeight="1">
      <c r="A7" s="24" t="s">
        <v>363</v>
      </c>
      <c r="B7" s="52">
        <v>309.31</v>
      </c>
      <c r="C7" s="46">
        <v>322.58999999999997</v>
      </c>
    </row>
    <row r="8" spans="1:3" ht="29.25" customHeight="1">
      <c r="A8" s="24" t="s">
        <v>364</v>
      </c>
      <c r="B8" s="52"/>
      <c r="C8" s="46"/>
    </row>
    <row r="9" spans="1:3" ht="29.25" customHeight="1">
      <c r="A9" s="24" t="s">
        <v>365</v>
      </c>
      <c r="B9" s="52"/>
      <c r="C9" s="46"/>
    </row>
    <row r="10" spans="1:3" ht="29.25" customHeight="1">
      <c r="A10" s="24" t="s">
        <v>366</v>
      </c>
      <c r="B10" s="52"/>
      <c r="C10" s="46"/>
    </row>
    <row r="11" spans="1:3" ht="29.25" customHeight="1">
      <c r="A11" s="24" t="s">
        <v>367</v>
      </c>
      <c r="B11" s="52"/>
      <c r="C11" s="46"/>
    </row>
    <row r="12" spans="1:3" ht="29.25" customHeight="1">
      <c r="A12" s="24" t="s">
        <v>349</v>
      </c>
      <c r="B12" s="52"/>
      <c r="C12" s="46"/>
    </row>
    <row r="13" spans="1:3" ht="29.25" customHeight="1">
      <c r="A13" s="24" t="s">
        <v>368</v>
      </c>
      <c r="B13" s="52"/>
      <c r="C13" s="46"/>
    </row>
    <row r="14" spans="1:3" ht="29.25" customHeight="1">
      <c r="A14" s="24" t="s">
        <v>369</v>
      </c>
      <c r="B14" s="52"/>
      <c r="C14" s="46"/>
    </row>
    <row r="15" spans="1:3" ht="29.25" customHeight="1">
      <c r="A15" s="24" t="s">
        <v>370</v>
      </c>
      <c r="B15" s="52"/>
      <c r="C15" s="46"/>
    </row>
    <row r="16" spans="1:3" ht="29.25" customHeight="1">
      <c r="A16" s="24" t="s">
        <v>350</v>
      </c>
      <c r="B16" s="52"/>
      <c r="C16" s="46"/>
    </row>
    <row r="17" spans="1:3" ht="29.25" customHeight="1">
      <c r="A17" s="24" t="s">
        <v>371</v>
      </c>
      <c r="B17" s="52"/>
      <c r="C17" s="46"/>
    </row>
    <row r="18" spans="1:3" ht="29.25" customHeight="1">
      <c r="A18" s="24" t="s">
        <v>372</v>
      </c>
      <c r="B18" s="52"/>
      <c r="C18" s="46"/>
    </row>
    <row r="19" spans="1:3" ht="29.25" customHeight="1">
      <c r="A19" s="24" t="s">
        <v>373</v>
      </c>
      <c r="B19" s="52"/>
      <c r="C19" s="46"/>
    </row>
    <row r="20" spans="1:3" ht="29.25" customHeight="1">
      <c r="A20" s="24" t="s">
        <v>351</v>
      </c>
      <c r="B20" s="52"/>
      <c r="C20" s="46"/>
    </row>
    <row r="21" spans="1:3" ht="29.25" customHeight="1">
      <c r="A21" s="24" t="s">
        <v>374</v>
      </c>
      <c r="B21" s="52"/>
      <c r="C21" s="46"/>
    </row>
    <row r="22" spans="1:3" ht="29.25" customHeight="1">
      <c r="A22" s="24" t="s">
        <v>375</v>
      </c>
      <c r="B22" s="52"/>
      <c r="C22" s="46"/>
    </row>
    <row r="23" spans="1:3" ht="29.25" customHeight="1">
      <c r="A23" s="24" t="s">
        <v>376</v>
      </c>
      <c r="B23" s="52"/>
      <c r="C23" s="46"/>
    </row>
    <row r="24" spans="1:3" ht="29.25" customHeight="1">
      <c r="A24" s="24" t="s">
        <v>352</v>
      </c>
      <c r="B24" s="52"/>
      <c r="C24" s="46"/>
    </row>
    <row r="25" spans="1:3" ht="29.25" customHeight="1">
      <c r="A25" s="23" t="s">
        <v>3</v>
      </c>
      <c r="B25" s="52">
        <v>309.31</v>
      </c>
      <c r="C25" s="46">
        <v>322.58999999999997</v>
      </c>
    </row>
  </sheetData>
  <mergeCells count="1">
    <mergeCell ref="A1:C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4" sqref="B4"/>
    </sheetView>
  </sheetViews>
  <sheetFormatPr defaultRowHeight="13.5"/>
  <cols>
    <col min="1" max="1" width="42.5" style="1" customWidth="1"/>
    <col min="2" max="3" width="20.875" style="1" customWidth="1"/>
    <col min="4" max="16384" width="9" style="1"/>
  </cols>
  <sheetData>
    <row r="1" spans="1:3" ht="28.5">
      <c r="A1" s="72" t="s">
        <v>431</v>
      </c>
      <c r="B1" s="72"/>
      <c r="C1" s="72"/>
    </row>
    <row r="2" spans="1:3" ht="22.5">
      <c r="A2" s="21"/>
      <c r="B2" s="21"/>
    </row>
    <row r="3" spans="1:3" ht="18.75">
      <c r="A3" s="22"/>
      <c r="C3" s="1" t="s">
        <v>314</v>
      </c>
    </row>
    <row r="4" spans="1:3" ht="45.75" customHeight="1">
      <c r="A4" s="27" t="s">
        <v>353</v>
      </c>
      <c r="B4" s="43" t="s">
        <v>423</v>
      </c>
      <c r="C4" s="43" t="s">
        <v>424</v>
      </c>
    </row>
    <row r="5" spans="1:3" ht="45.75" customHeight="1">
      <c r="A5" s="24" t="s">
        <v>354</v>
      </c>
      <c r="B5" s="52"/>
      <c r="C5" s="44">
        <v>183.16</v>
      </c>
    </row>
    <row r="6" spans="1:3" ht="45.75" customHeight="1">
      <c r="A6" s="24" t="s">
        <v>355</v>
      </c>
      <c r="B6" s="52"/>
      <c r="C6" s="44"/>
    </row>
    <row r="7" spans="1:3" ht="45.75" customHeight="1">
      <c r="A7" s="24" t="s">
        <v>356</v>
      </c>
      <c r="B7" s="52"/>
      <c r="C7" s="44">
        <v>183.16</v>
      </c>
    </row>
    <row r="8" spans="1:3" ht="45.75" customHeight="1">
      <c r="A8" s="24" t="s">
        <v>357</v>
      </c>
      <c r="B8" s="52"/>
      <c r="C8" s="44"/>
    </row>
    <row r="9" spans="1:3" ht="45.75" customHeight="1">
      <c r="A9" s="24" t="s">
        <v>358</v>
      </c>
      <c r="B9" s="52"/>
      <c r="C9" s="44"/>
    </row>
    <row r="10" spans="1:3" ht="45.75" customHeight="1">
      <c r="A10" s="24" t="s">
        <v>359</v>
      </c>
      <c r="B10" s="52">
        <v>209.31</v>
      </c>
      <c r="C10" s="44">
        <v>39.43</v>
      </c>
    </row>
    <row r="11" spans="1:3" ht="45.75" customHeight="1">
      <c r="A11" s="24" t="s">
        <v>360</v>
      </c>
      <c r="B11" s="52">
        <v>100</v>
      </c>
      <c r="C11" s="44">
        <v>100</v>
      </c>
    </row>
    <row r="12" spans="1:3" ht="45.75" customHeight="1">
      <c r="A12" s="27" t="s">
        <v>361</v>
      </c>
      <c r="B12" s="52">
        <v>309.31</v>
      </c>
      <c r="C12" s="44">
        <v>322.58999999999997</v>
      </c>
    </row>
  </sheetData>
  <mergeCells count="1">
    <mergeCell ref="A1:C1"/>
  </mergeCells>
  <phoneticPr fontId="1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Z24"/>
  <sheetViews>
    <sheetView workbookViewId="0">
      <selection activeCell="J18" sqref="J18"/>
    </sheetView>
  </sheetViews>
  <sheetFormatPr defaultColWidth="9" defaultRowHeight="12"/>
  <cols>
    <col min="1" max="1" width="3.25" style="29" bestFit="1" customWidth="1"/>
    <col min="2" max="2" width="7.125" style="29" customWidth="1"/>
    <col min="3" max="3" width="12.875" style="29" customWidth="1"/>
    <col min="4" max="6" width="6.625" style="29" customWidth="1"/>
    <col min="7" max="7" width="7" style="29" customWidth="1"/>
    <col min="8" max="8" width="7.125" style="29" customWidth="1"/>
    <col min="9" max="15" width="6.625" style="29" customWidth="1"/>
    <col min="16" max="16" width="7.125" style="29" customWidth="1"/>
    <col min="17" max="17" width="7.375" style="29" customWidth="1"/>
    <col min="18" max="20" width="6.625" style="29" customWidth="1"/>
    <col min="21" max="21" width="7.5" style="31" customWidth="1"/>
    <col min="22" max="22" width="6.625" style="31" customWidth="1"/>
    <col min="23" max="23" width="6.625" style="29" customWidth="1"/>
    <col min="24" max="24" width="9" style="29"/>
    <col min="25" max="25" width="14.25" style="29" customWidth="1"/>
    <col min="26" max="16384" width="9" style="29"/>
  </cols>
  <sheetData>
    <row r="1" spans="1:260">
      <c r="A1" s="84" t="s">
        <v>412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</row>
    <row r="2" spans="1:260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</row>
    <row r="3" spans="1:260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60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85" t="s">
        <v>1</v>
      </c>
      <c r="V4" s="85"/>
      <c r="W4" s="85"/>
    </row>
    <row r="5" spans="1:260" s="31" customFormat="1" ht="18.75" customHeight="1">
      <c r="A5" s="86"/>
      <c r="B5" s="79" t="s">
        <v>378</v>
      </c>
      <c r="C5" s="79"/>
      <c r="D5" s="87" t="s">
        <v>379</v>
      </c>
      <c r="E5" s="79" t="s">
        <v>380</v>
      </c>
      <c r="F5" s="79"/>
      <c r="G5" s="87"/>
      <c r="H5" s="87"/>
      <c r="I5" s="87"/>
      <c r="J5" s="87"/>
      <c r="K5" s="87"/>
      <c r="L5" s="87"/>
      <c r="M5" s="87"/>
      <c r="N5" s="87"/>
      <c r="O5" s="87"/>
      <c r="P5" s="79"/>
      <c r="Q5" s="79" t="s">
        <v>381</v>
      </c>
      <c r="R5" s="79"/>
      <c r="S5" s="79"/>
      <c r="T5" s="79"/>
      <c r="U5" s="79"/>
      <c r="V5" s="79" t="s">
        <v>382</v>
      </c>
      <c r="W5" s="79" t="s">
        <v>383</v>
      </c>
    </row>
    <row r="6" spans="1:260" s="31" customFormat="1" ht="18.75" customHeight="1">
      <c r="A6" s="86"/>
      <c r="B6" s="79"/>
      <c r="C6" s="79"/>
      <c r="D6" s="88"/>
      <c r="E6" s="80" t="s">
        <v>384</v>
      </c>
      <c r="F6" s="90" t="s">
        <v>385</v>
      </c>
      <c r="G6" s="79" t="s">
        <v>386</v>
      </c>
      <c r="H6" s="79"/>
      <c r="I6" s="79"/>
      <c r="J6" s="79"/>
      <c r="K6" s="79"/>
      <c r="L6" s="79"/>
      <c r="M6" s="79"/>
      <c r="N6" s="79"/>
      <c r="O6" s="83" t="s">
        <v>387</v>
      </c>
      <c r="P6" s="93" t="s">
        <v>388</v>
      </c>
      <c r="Q6" s="80" t="s">
        <v>389</v>
      </c>
      <c r="R6" s="80" t="s">
        <v>390</v>
      </c>
      <c r="S6" s="80" t="s">
        <v>391</v>
      </c>
      <c r="T6" s="80" t="s">
        <v>392</v>
      </c>
      <c r="U6" s="80" t="s">
        <v>393</v>
      </c>
      <c r="V6" s="79"/>
      <c r="W6" s="79"/>
    </row>
    <row r="7" spans="1:260" s="31" customFormat="1" ht="18.75" customHeight="1">
      <c r="A7" s="86"/>
      <c r="B7" s="79"/>
      <c r="C7" s="79"/>
      <c r="D7" s="88"/>
      <c r="E7" s="81"/>
      <c r="F7" s="91"/>
      <c r="G7" s="83" t="s">
        <v>3</v>
      </c>
      <c r="H7" s="79" t="s">
        <v>413</v>
      </c>
      <c r="I7" s="79"/>
      <c r="J7" s="79"/>
      <c r="K7" s="79"/>
      <c r="L7" s="79"/>
      <c r="M7" s="83" t="s">
        <v>414</v>
      </c>
      <c r="N7" s="83" t="s">
        <v>415</v>
      </c>
      <c r="O7" s="83"/>
      <c r="P7" s="94"/>
      <c r="Q7" s="81"/>
      <c r="R7" s="81"/>
      <c r="S7" s="81"/>
      <c r="T7" s="81"/>
      <c r="U7" s="81"/>
      <c r="V7" s="79"/>
      <c r="W7" s="79"/>
    </row>
    <row r="8" spans="1:260" s="31" customFormat="1" ht="48">
      <c r="A8" s="86"/>
      <c r="B8" s="79"/>
      <c r="C8" s="79"/>
      <c r="D8" s="89"/>
      <c r="E8" s="82"/>
      <c r="F8" s="92"/>
      <c r="G8" s="83"/>
      <c r="H8" s="32" t="s">
        <v>6</v>
      </c>
      <c r="I8" s="32" t="s">
        <v>416</v>
      </c>
      <c r="J8" s="32" t="s">
        <v>417</v>
      </c>
      <c r="K8" s="32" t="s">
        <v>418</v>
      </c>
      <c r="L8" s="32" t="s">
        <v>408</v>
      </c>
      <c r="M8" s="83"/>
      <c r="N8" s="83"/>
      <c r="O8" s="83"/>
      <c r="P8" s="95"/>
      <c r="Q8" s="82"/>
      <c r="R8" s="82"/>
      <c r="S8" s="82"/>
      <c r="T8" s="82"/>
      <c r="U8" s="82"/>
      <c r="V8" s="79"/>
      <c r="W8" s="79"/>
    </row>
    <row r="9" spans="1:260" ht="27" customHeight="1">
      <c r="A9" s="34">
        <v>1</v>
      </c>
      <c r="B9" s="76" t="s">
        <v>394</v>
      </c>
      <c r="C9" s="77"/>
      <c r="D9" s="36">
        <v>2315</v>
      </c>
      <c r="E9" s="37">
        <v>489</v>
      </c>
      <c r="F9" s="37">
        <v>79</v>
      </c>
      <c r="G9" s="38">
        <f>H9+M9+N9</f>
        <v>19218</v>
      </c>
      <c r="H9" s="38">
        <f>SUM(I9:L9)</f>
        <v>17218</v>
      </c>
      <c r="I9" s="39">
        <v>17218</v>
      </c>
      <c r="J9" s="39"/>
      <c r="K9" s="39"/>
      <c r="L9" s="39"/>
      <c r="M9" s="39"/>
      <c r="N9" s="39">
        <v>2000</v>
      </c>
      <c r="O9" s="39">
        <v>74</v>
      </c>
      <c r="P9" s="40">
        <f>E9+F9+G9+O9</f>
        <v>19860</v>
      </c>
      <c r="Q9" s="37">
        <v>19373</v>
      </c>
      <c r="R9" s="37"/>
      <c r="S9" s="37"/>
      <c r="T9" s="37"/>
      <c r="U9" s="40">
        <f t="shared" ref="U9:U14" si="0">SUM(Q9:T9)</f>
        <v>19373</v>
      </c>
      <c r="V9" s="40">
        <f>P9-U9</f>
        <v>487</v>
      </c>
      <c r="W9" s="40">
        <f t="shared" ref="W9:W14" si="1">V9+D9</f>
        <v>2802</v>
      </c>
      <c r="Y9" s="33"/>
    </row>
    <row r="10" spans="1:260" ht="27" customHeight="1">
      <c r="A10" s="34">
        <v>2</v>
      </c>
      <c r="B10" s="76" t="s">
        <v>395</v>
      </c>
      <c r="C10" s="77"/>
      <c r="D10" s="36">
        <v>1672</v>
      </c>
      <c r="E10" s="37">
        <v>1890</v>
      </c>
      <c r="F10" s="37">
        <v>67</v>
      </c>
      <c r="G10" s="38">
        <f t="shared" ref="G10:G22" si="2">H10+M10+N10</f>
        <v>20530</v>
      </c>
      <c r="H10" s="38">
        <f>SUM(I10:L10)</f>
        <v>20500</v>
      </c>
      <c r="I10" s="37"/>
      <c r="J10" s="37">
        <v>20500</v>
      </c>
      <c r="K10" s="37"/>
      <c r="L10" s="37"/>
      <c r="M10" s="37">
        <v>30</v>
      </c>
      <c r="N10" s="37"/>
      <c r="O10" s="37"/>
      <c r="P10" s="40">
        <f t="shared" ref="P10:P22" si="3">E10+F10+G10+O10</f>
        <v>22487</v>
      </c>
      <c r="Q10" s="37">
        <v>21359</v>
      </c>
      <c r="R10" s="37"/>
      <c r="S10" s="37"/>
      <c r="T10" s="37"/>
      <c r="U10" s="40">
        <f t="shared" si="0"/>
        <v>21359</v>
      </c>
      <c r="V10" s="40">
        <f t="shared" ref="V10:V14" si="4">P10-U10</f>
        <v>1128</v>
      </c>
      <c r="W10" s="40">
        <f t="shared" si="1"/>
        <v>2800</v>
      </c>
      <c r="Y10" s="33"/>
    </row>
    <row r="11" spans="1:260" ht="27" customHeight="1">
      <c r="A11" s="34">
        <v>3</v>
      </c>
      <c r="B11" s="76" t="s">
        <v>396</v>
      </c>
      <c r="C11" s="77"/>
      <c r="D11" s="36">
        <v>515</v>
      </c>
      <c r="E11" s="37"/>
      <c r="F11" s="37">
        <v>7</v>
      </c>
      <c r="G11" s="38">
        <f t="shared" si="2"/>
        <v>0</v>
      </c>
      <c r="H11" s="38">
        <f t="shared" ref="H11:H22" si="5">SUM(I11:L11)</f>
        <v>0</v>
      </c>
      <c r="I11" s="37"/>
      <c r="J11" s="37"/>
      <c r="K11" s="37"/>
      <c r="L11" s="37"/>
      <c r="M11" s="37"/>
      <c r="N11" s="37"/>
      <c r="O11" s="37"/>
      <c r="P11" s="40">
        <f t="shared" si="3"/>
        <v>7</v>
      </c>
      <c r="Q11" s="37">
        <v>9</v>
      </c>
      <c r="R11" s="37"/>
      <c r="S11" s="37"/>
      <c r="T11" s="37"/>
      <c r="U11" s="40">
        <f t="shared" si="0"/>
        <v>9</v>
      </c>
      <c r="V11" s="40">
        <f t="shared" si="4"/>
        <v>-2</v>
      </c>
      <c r="W11" s="40">
        <f t="shared" si="1"/>
        <v>513</v>
      </c>
      <c r="Y11" s="33"/>
    </row>
    <row r="12" spans="1:260" ht="27" customHeight="1">
      <c r="A12" s="34">
        <v>4</v>
      </c>
      <c r="B12" s="76" t="s">
        <v>397</v>
      </c>
      <c r="C12" s="77"/>
      <c r="D12" s="36">
        <v>64</v>
      </c>
      <c r="E12" s="37"/>
      <c r="F12" s="37">
        <v>8</v>
      </c>
      <c r="G12" s="38">
        <f t="shared" si="2"/>
        <v>700</v>
      </c>
      <c r="H12" s="38">
        <f t="shared" si="5"/>
        <v>700</v>
      </c>
      <c r="I12" s="37">
        <v>0</v>
      </c>
      <c r="J12" s="37"/>
      <c r="K12" s="37"/>
      <c r="L12" s="37">
        <v>700</v>
      </c>
      <c r="M12" s="37"/>
      <c r="N12" s="37"/>
      <c r="O12" s="37"/>
      <c r="P12" s="40">
        <f t="shared" si="3"/>
        <v>708</v>
      </c>
      <c r="Q12" s="37">
        <v>361</v>
      </c>
      <c r="R12" s="37"/>
      <c r="S12" s="37"/>
      <c r="T12" s="37"/>
      <c r="U12" s="40">
        <f t="shared" si="0"/>
        <v>361</v>
      </c>
      <c r="V12" s="40">
        <f t="shared" si="4"/>
        <v>347</v>
      </c>
      <c r="W12" s="40">
        <f t="shared" si="1"/>
        <v>411</v>
      </c>
      <c r="Y12" s="33"/>
    </row>
    <row r="13" spans="1:260" ht="27" customHeight="1">
      <c r="A13" s="34">
        <v>5</v>
      </c>
      <c r="B13" s="76" t="s">
        <v>398</v>
      </c>
      <c r="C13" s="77"/>
      <c r="D13" s="36">
        <v>3572</v>
      </c>
      <c r="E13" s="37">
        <v>39910</v>
      </c>
      <c r="F13" s="37">
        <v>100</v>
      </c>
      <c r="G13" s="38">
        <f t="shared" si="2"/>
        <v>34982</v>
      </c>
      <c r="H13" s="38">
        <f t="shared" si="5"/>
        <v>34982</v>
      </c>
      <c r="I13" s="37">
        <v>23300</v>
      </c>
      <c r="J13" s="37"/>
      <c r="K13" s="37">
        <v>9182</v>
      </c>
      <c r="L13" s="37">
        <v>2500</v>
      </c>
      <c r="M13" s="37"/>
      <c r="N13" s="37"/>
      <c r="O13" s="37">
        <v>5250</v>
      </c>
      <c r="P13" s="40">
        <f t="shared" si="3"/>
        <v>80242</v>
      </c>
      <c r="Q13" s="37">
        <v>78227</v>
      </c>
      <c r="R13" s="37">
        <v>450</v>
      </c>
      <c r="S13" s="37"/>
      <c r="T13" s="37"/>
      <c r="U13" s="40">
        <f t="shared" si="0"/>
        <v>78677</v>
      </c>
      <c r="V13" s="40">
        <f t="shared" si="4"/>
        <v>1565</v>
      </c>
      <c r="W13" s="40">
        <f t="shared" si="1"/>
        <v>5137</v>
      </c>
      <c r="Y13" s="33"/>
    </row>
    <row r="14" spans="1:260" ht="27" customHeight="1">
      <c r="A14" s="34">
        <v>6</v>
      </c>
      <c r="B14" s="76" t="s">
        <v>399</v>
      </c>
      <c r="C14" s="77"/>
      <c r="D14" s="36">
        <v>12</v>
      </c>
      <c r="E14" s="37">
        <v>-3202</v>
      </c>
      <c r="F14" s="37">
        <v>100</v>
      </c>
      <c r="G14" s="38">
        <f t="shared" si="2"/>
        <v>210</v>
      </c>
      <c r="H14" s="38">
        <f t="shared" si="5"/>
        <v>210</v>
      </c>
      <c r="I14" s="37">
        <v>210</v>
      </c>
      <c r="J14" s="37"/>
      <c r="K14" s="37"/>
      <c r="L14" s="37"/>
      <c r="M14" s="37"/>
      <c r="N14" s="37"/>
      <c r="O14" s="37"/>
      <c r="P14" s="40">
        <f t="shared" si="3"/>
        <v>-2892</v>
      </c>
      <c r="Q14" s="37">
        <v>-12852</v>
      </c>
      <c r="R14" s="37"/>
      <c r="S14" s="37">
        <v>15</v>
      </c>
      <c r="T14" s="37"/>
      <c r="U14" s="40">
        <f t="shared" si="0"/>
        <v>-12837</v>
      </c>
      <c r="V14" s="40">
        <f t="shared" si="4"/>
        <v>9945</v>
      </c>
      <c r="W14" s="40">
        <f t="shared" si="1"/>
        <v>9957</v>
      </c>
      <c r="Y14" s="33"/>
    </row>
    <row r="15" spans="1:260" s="31" customFormat="1" ht="27" customHeight="1">
      <c r="A15" s="35"/>
      <c r="B15" s="73" t="s">
        <v>400</v>
      </c>
      <c r="C15" s="75"/>
      <c r="D15" s="40">
        <f>SUM(D9:D14)</f>
        <v>8150</v>
      </c>
      <c r="E15" s="40">
        <f t="shared" ref="E15:W15" si="6">SUM(E9:E14)</f>
        <v>39087</v>
      </c>
      <c r="F15" s="40">
        <f t="shared" si="6"/>
        <v>361</v>
      </c>
      <c r="G15" s="40">
        <f t="shared" si="6"/>
        <v>75640</v>
      </c>
      <c r="H15" s="40">
        <f t="shared" si="6"/>
        <v>73610</v>
      </c>
      <c r="I15" s="40">
        <f t="shared" si="6"/>
        <v>40728</v>
      </c>
      <c r="J15" s="40">
        <f t="shared" si="6"/>
        <v>20500</v>
      </c>
      <c r="K15" s="40">
        <f t="shared" si="6"/>
        <v>9182</v>
      </c>
      <c r="L15" s="40">
        <f t="shared" si="6"/>
        <v>3200</v>
      </c>
      <c r="M15" s="40">
        <f t="shared" si="6"/>
        <v>30</v>
      </c>
      <c r="N15" s="40">
        <f t="shared" si="6"/>
        <v>2000</v>
      </c>
      <c r="O15" s="40">
        <f t="shared" si="6"/>
        <v>5324</v>
      </c>
      <c r="P15" s="40">
        <f t="shared" si="6"/>
        <v>120412</v>
      </c>
      <c r="Q15" s="40">
        <f t="shared" si="6"/>
        <v>106477</v>
      </c>
      <c r="R15" s="40">
        <f t="shared" si="6"/>
        <v>450</v>
      </c>
      <c r="S15" s="40">
        <f t="shared" si="6"/>
        <v>15</v>
      </c>
      <c r="T15" s="40">
        <f t="shared" si="6"/>
        <v>0</v>
      </c>
      <c r="U15" s="40">
        <f t="shared" si="6"/>
        <v>106942</v>
      </c>
      <c r="V15" s="40">
        <f t="shared" si="6"/>
        <v>13470</v>
      </c>
      <c r="W15" s="40">
        <f t="shared" si="6"/>
        <v>21620</v>
      </c>
      <c r="Y15" s="33"/>
    </row>
    <row r="16" spans="1:260" ht="27" customHeight="1">
      <c r="A16" s="34">
        <v>7</v>
      </c>
      <c r="B16" s="76" t="s">
        <v>401</v>
      </c>
      <c r="C16" s="77"/>
      <c r="D16" s="40">
        <v>13361</v>
      </c>
      <c r="E16" s="37">
        <v>9147</v>
      </c>
      <c r="F16" s="37">
        <v>110</v>
      </c>
      <c r="G16" s="38">
        <f t="shared" si="2"/>
        <v>24080</v>
      </c>
      <c r="H16" s="38">
        <f t="shared" si="5"/>
        <v>18841</v>
      </c>
      <c r="I16" s="37">
        <v>18841</v>
      </c>
      <c r="J16" s="37"/>
      <c r="K16" s="37"/>
      <c r="L16" s="37"/>
      <c r="M16" s="37">
        <v>938</v>
      </c>
      <c r="N16" s="37">
        <f>4184+117</f>
        <v>4301</v>
      </c>
      <c r="O16" s="37"/>
      <c r="P16" s="40">
        <f t="shared" si="3"/>
        <v>33337</v>
      </c>
      <c r="Q16" s="37">
        <v>35531</v>
      </c>
      <c r="R16" s="37"/>
      <c r="S16" s="37">
        <v>405</v>
      </c>
      <c r="T16" s="37">
        <v>776</v>
      </c>
      <c r="U16" s="40">
        <f t="shared" ref="U16:U22" si="7">SUM(Q16:T16)</f>
        <v>36712</v>
      </c>
      <c r="V16" s="40">
        <f t="shared" ref="V16:V18" si="8">P16-U16</f>
        <v>-3375</v>
      </c>
      <c r="W16" s="40">
        <f t="shared" ref="W16:W22" si="9">V16+D16</f>
        <v>9986</v>
      </c>
      <c r="Y16" s="33"/>
    </row>
    <row r="17" spans="1:25" ht="27" customHeight="1">
      <c r="A17" s="34">
        <v>8</v>
      </c>
      <c r="B17" s="76" t="s">
        <v>402</v>
      </c>
      <c r="C17" s="77"/>
      <c r="D17" s="40">
        <f>11760-32</f>
        <v>11728</v>
      </c>
      <c r="E17" s="37">
        <v>1657</v>
      </c>
      <c r="F17" s="37">
        <v>116</v>
      </c>
      <c r="G17" s="38">
        <f t="shared" si="2"/>
        <v>0</v>
      </c>
      <c r="H17" s="38">
        <f t="shared" si="5"/>
        <v>0</v>
      </c>
      <c r="I17" s="37"/>
      <c r="J17" s="37"/>
      <c r="K17" s="37"/>
      <c r="L17" s="37"/>
      <c r="M17" s="37"/>
      <c r="N17" s="37"/>
      <c r="O17" s="37"/>
      <c r="P17" s="40">
        <f t="shared" si="3"/>
        <v>1773</v>
      </c>
      <c r="Q17" s="37">
        <v>938</v>
      </c>
      <c r="R17" s="37"/>
      <c r="S17" s="37"/>
      <c r="T17" s="37"/>
      <c r="U17" s="40">
        <f t="shared" si="7"/>
        <v>938</v>
      </c>
      <c r="V17" s="40">
        <f t="shared" si="8"/>
        <v>835</v>
      </c>
      <c r="W17" s="40">
        <f t="shared" si="9"/>
        <v>12563</v>
      </c>
      <c r="Y17" s="33"/>
    </row>
    <row r="18" spans="1:25" ht="27" customHeight="1">
      <c r="A18" s="34">
        <v>9</v>
      </c>
      <c r="B18" s="76" t="s">
        <v>403</v>
      </c>
      <c r="C18" s="77"/>
      <c r="D18" s="40">
        <v>898</v>
      </c>
      <c r="E18" s="37">
        <v>700</v>
      </c>
      <c r="F18" s="37"/>
      <c r="G18" s="38">
        <f t="shared" si="2"/>
        <v>0</v>
      </c>
      <c r="H18" s="38">
        <f t="shared" si="5"/>
        <v>0</v>
      </c>
      <c r="I18" s="37"/>
      <c r="J18" s="37"/>
      <c r="K18" s="37"/>
      <c r="L18" s="37"/>
      <c r="M18" s="37"/>
      <c r="N18" s="37"/>
      <c r="O18" s="37"/>
      <c r="P18" s="40">
        <f t="shared" si="3"/>
        <v>700</v>
      </c>
      <c r="Q18" s="37">
        <v>765</v>
      </c>
      <c r="R18" s="37"/>
      <c r="S18" s="37"/>
      <c r="T18" s="37"/>
      <c r="U18" s="40">
        <f t="shared" si="7"/>
        <v>765</v>
      </c>
      <c r="V18" s="40">
        <f t="shared" si="8"/>
        <v>-65</v>
      </c>
      <c r="W18" s="40">
        <f t="shared" si="9"/>
        <v>833</v>
      </c>
      <c r="Y18" s="33"/>
    </row>
    <row r="19" spans="1:25" ht="27" customHeight="1">
      <c r="A19" s="35"/>
      <c r="B19" s="73" t="s">
        <v>404</v>
      </c>
      <c r="C19" s="75"/>
      <c r="D19" s="40">
        <f t="shared" ref="D19:W19" si="10">SUM(D16:D18)</f>
        <v>25987</v>
      </c>
      <c r="E19" s="40">
        <f t="shared" si="10"/>
        <v>11504</v>
      </c>
      <c r="F19" s="40">
        <f t="shared" si="10"/>
        <v>226</v>
      </c>
      <c r="G19" s="40">
        <f t="shared" si="10"/>
        <v>24080</v>
      </c>
      <c r="H19" s="40">
        <f t="shared" si="10"/>
        <v>18841</v>
      </c>
      <c r="I19" s="40">
        <f t="shared" si="10"/>
        <v>18841</v>
      </c>
      <c r="J19" s="40">
        <f t="shared" si="10"/>
        <v>0</v>
      </c>
      <c r="K19" s="40">
        <f t="shared" si="10"/>
        <v>0</v>
      </c>
      <c r="L19" s="40">
        <f t="shared" si="10"/>
        <v>0</v>
      </c>
      <c r="M19" s="40">
        <f t="shared" si="10"/>
        <v>938</v>
      </c>
      <c r="N19" s="40">
        <f t="shared" si="10"/>
        <v>4301</v>
      </c>
      <c r="O19" s="40">
        <f t="shared" si="10"/>
        <v>0</v>
      </c>
      <c r="P19" s="40">
        <f t="shared" si="10"/>
        <v>35810</v>
      </c>
      <c r="Q19" s="40">
        <f t="shared" si="10"/>
        <v>37234</v>
      </c>
      <c r="R19" s="40">
        <f t="shared" si="10"/>
        <v>0</v>
      </c>
      <c r="S19" s="40">
        <f t="shared" si="10"/>
        <v>405</v>
      </c>
      <c r="T19" s="40">
        <f t="shared" si="10"/>
        <v>776</v>
      </c>
      <c r="U19" s="40">
        <f t="shared" si="10"/>
        <v>38415</v>
      </c>
      <c r="V19" s="40">
        <f t="shared" si="10"/>
        <v>-2605</v>
      </c>
      <c r="W19" s="40">
        <f t="shared" si="10"/>
        <v>23382</v>
      </c>
      <c r="Y19" s="33"/>
    </row>
    <row r="20" spans="1:25" ht="27" customHeight="1">
      <c r="A20" s="34">
        <v>10</v>
      </c>
      <c r="B20" s="76" t="s">
        <v>405</v>
      </c>
      <c r="C20" s="77"/>
      <c r="D20" s="37">
        <v>147</v>
      </c>
      <c r="E20" s="37">
        <v>0</v>
      </c>
      <c r="F20" s="37">
        <v>0</v>
      </c>
      <c r="G20" s="38">
        <f t="shared" si="2"/>
        <v>4144</v>
      </c>
      <c r="H20" s="38">
        <f t="shared" si="5"/>
        <v>3349</v>
      </c>
      <c r="I20" s="37"/>
      <c r="J20" s="37"/>
      <c r="K20" s="37"/>
      <c r="L20" s="37">
        <f>3200+149</f>
        <v>3349</v>
      </c>
      <c r="M20" s="37"/>
      <c r="N20" s="37">
        <v>795</v>
      </c>
      <c r="O20" s="37"/>
      <c r="P20" s="40">
        <f t="shared" si="3"/>
        <v>4144</v>
      </c>
      <c r="Q20" s="37">
        <v>3516</v>
      </c>
      <c r="R20" s="37"/>
      <c r="S20" s="37"/>
      <c r="T20" s="37"/>
      <c r="U20" s="40">
        <f t="shared" si="7"/>
        <v>3516</v>
      </c>
      <c r="V20" s="40">
        <f t="shared" ref="V20:V22" si="11">P20-U20</f>
        <v>628</v>
      </c>
      <c r="W20" s="40">
        <f t="shared" si="9"/>
        <v>775</v>
      </c>
      <c r="Y20" s="33"/>
    </row>
    <row r="21" spans="1:25" ht="27" customHeight="1">
      <c r="A21" s="34">
        <v>11</v>
      </c>
      <c r="B21" s="78" t="s">
        <v>419</v>
      </c>
      <c r="C21" s="77"/>
      <c r="D21" s="36"/>
      <c r="E21" s="37"/>
      <c r="F21" s="37"/>
      <c r="G21" s="38">
        <f t="shared" si="2"/>
        <v>52468</v>
      </c>
      <c r="H21" s="38">
        <f t="shared" si="5"/>
        <v>52468</v>
      </c>
      <c r="I21" s="38">
        <v>16364</v>
      </c>
      <c r="J21" s="37">
        <v>20504</v>
      </c>
      <c r="K21" s="37"/>
      <c r="L21" s="37">
        <v>15600</v>
      </c>
      <c r="M21" s="37"/>
      <c r="N21" s="37"/>
      <c r="O21" s="37"/>
      <c r="P21" s="40">
        <f t="shared" si="3"/>
        <v>52468</v>
      </c>
      <c r="Q21" s="37">
        <f>30032+J21+108</f>
        <v>50644</v>
      </c>
      <c r="R21" s="37"/>
      <c r="S21" s="37"/>
      <c r="T21" s="37"/>
      <c r="U21" s="40">
        <f t="shared" si="7"/>
        <v>50644</v>
      </c>
      <c r="V21" s="40">
        <f t="shared" si="11"/>
        <v>1824</v>
      </c>
      <c r="W21" s="40">
        <f t="shared" si="9"/>
        <v>1824</v>
      </c>
      <c r="Y21" s="33"/>
    </row>
    <row r="22" spans="1:25" ht="27" customHeight="1">
      <c r="A22" s="34">
        <v>12</v>
      </c>
      <c r="B22" s="78" t="s">
        <v>420</v>
      </c>
      <c r="C22" s="77"/>
      <c r="D22" s="36"/>
      <c r="E22" s="37"/>
      <c r="F22" s="37">
        <v>0</v>
      </c>
      <c r="G22" s="38">
        <f t="shared" si="2"/>
        <v>600</v>
      </c>
      <c r="H22" s="38">
        <f t="shared" si="5"/>
        <v>600</v>
      </c>
      <c r="I22" s="37">
        <v>600</v>
      </c>
      <c r="J22" s="37"/>
      <c r="K22" s="37"/>
      <c r="L22" s="37"/>
      <c r="M22" s="37"/>
      <c r="N22" s="37"/>
      <c r="O22" s="37"/>
      <c r="P22" s="40">
        <f t="shared" si="3"/>
        <v>600</v>
      </c>
      <c r="Q22" s="37">
        <v>600</v>
      </c>
      <c r="R22" s="37"/>
      <c r="S22" s="37"/>
      <c r="T22" s="37"/>
      <c r="U22" s="40">
        <f t="shared" si="7"/>
        <v>600</v>
      </c>
      <c r="V22" s="40">
        <f t="shared" si="11"/>
        <v>0</v>
      </c>
      <c r="W22" s="40">
        <f t="shared" si="9"/>
        <v>0</v>
      </c>
      <c r="Y22" s="33"/>
    </row>
    <row r="23" spans="1:25" ht="27" customHeight="1">
      <c r="A23" s="35"/>
      <c r="B23" s="79" t="s">
        <v>406</v>
      </c>
      <c r="C23" s="79"/>
      <c r="D23" s="40">
        <f t="shared" ref="D23:W23" si="12">SUM(D20:D22)</f>
        <v>147</v>
      </c>
      <c r="E23" s="40">
        <f t="shared" si="12"/>
        <v>0</v>
      </c>
      <c r="F23" s="40">
        <f t="shared" si="12"/>
        <v>0</v>
      </c>
      <c r="G23" s="40">
        <f t="shared" si="12"/>
        <v>57212</v>
      </c>
      <c r="H23" s="40">
        <f t="shared" si="12"/>
        <v>56417</v>
      </c>
      <c r="I23" s="40">
        <f t="shared" si="12"/>
        <v>16964</v>
      </c>
      <c r="J23" s="40">
        <f t="shared" si="12"/>
        <v>20504</v>
      </c>
      <c r="K23" s="40">
        <f t="shared" si="12"/>
        <v>0</v>
      </c>
      <c r="L23" s="40">
        <f t="shared" si="12"/>
        <v>18949</v>
      </c>
      <c r="M23" s="40">
        <f t="shared" si="12"/>
        <v>0</v>
      </c>
      <c r="N23" s="40">
        <f t="shared" si="12"/>
        <v>795</v>
      </c>
      <c r="O23" s="40">
        <f t="shared" si="12"/>
        <v>0</v>
      </c>
      <c r="P23" s="40">
        <f t="shared" si="12"/>
        <v>57212</v>
      </c>
      <c r="Q23" s="40">
        <f t="shared" si="12"/>
        <v>54760</v>
      </c>
      <c r="R23" s="40">
        <f t="shared" si="12"/>
        <v>0</v>
      </c>
      <c r="S23" s="40">
        <f t="shared" si="12"/>
        <v>0</v>
      </c>
      <c r="T23" s="40">
        <f t="shared" si="12"/>
        <v>0</v>
      </c>
      <c r="U23" s="40">
        <f t="shared" si="12"/>
        <v>54760</v>
      </c>
      <c r="V23" s="40">
        <f t="shared" si="12"/>
        <v>2452</v>
      </c>
      <c r="W23" s="40">
        <f t="shared" si="12"/>
        <v>2599</v>
      </c>
      <c r="Y23" s="33"/>
    </row>
    <row r="24" spans="1:25" s="31" customFormat="1" ht="27" customHeight="1">
      <c r="A24" s="73" t="s">
        <v>407</v>
      </c>
      <c r="B24" s="74"/>
      <c r="C24" s="75"/>
      <c r="D24" s="41">
        <f t="shared" ref="D24:W24" si="13">SUM(D15,D19,,D23)</f>
        <v>34284</v>
      </c>
      <c r="E24" s="41">
        <f t="shared" si="13"/>
        <v>50591</v>
      </c>
      <c r="F24" s="41">
        <f t="shared" si="13"/>
        <v>587</v>
      </c>
      <c r="G24" s="41">
        <f t="shared" si="13"/>
        <v>156932</v>
      </c>
      <c r="H24" s="41">
        <f t="shared" si="13"/>
        <v>148868</v>
      </c>
      <c r="I24" s="41">
        <f t="shared" si="13"/>
        <v>76533</v>
      </c>
      <c r="J24" s="41">
        <f t="shared" si="13"/>
        <v>41004</v>
      </c>
      <c r="K24" s="41">
        <f t="shared" si="13"/>
        <v>9182</v>
      </c>
      <c r="L24" s="41">
        <f t="shared" si="13"/>
        <v>22149</v>
      </c>
      <c r="M24" s="41">
        <f t="shared" si="13"/>
        <v>968</v>
      </c>
      <c r="N24" s="41">
        <f t="shared" si="13"/>
        <v>7096</v>
      </c>
      <c r="O24" s="41">
        <f t="shared" si="13"/>
        <v>5324</v>
      </c>
      <c r="P24" s="41">
        <f t="shared" si="13"/>
        <v>213434</v>
      </c>
      <c r="Q24" s="41">
        <f t="shared" si="13"/>
        <v>198471</v>
      </c>
      <c r="R24" s="41">
        <f t="shared" si="13"/>
        <v>450</v>
      </c>
      <c r="S24" s="41">
        <f t="shared" si="13"/>
        <v>420</v>
      </c>
      <c r="T24" s="41">
        <f t="shared" si="13"/>
        <v>776</v>
      </c>
      <c r="U24" s="41">
        <f t="shared" si="13"/>
        <v>200117</v>
      </c>
      <c r="V24" s="41">
        <f t="shared" si="13"/>
        <v>13317</v>
      </c>
      <c r="W24" s="41">
        <f t="shared" si="13"/>
        <v>47601</v>
      </c>
      <c r="Y24" s="33"/>
    </row>
  </sheetData>
  <mergeCells count="39">
    <mergeCell ref="A1:W3"/>
    <mergeCell ref="U4:W4"/>
    <mergeCell ref="A5:A8"/>
    <mergeCell ref="B5:C8"/>
    <mergeCell ref="D5:D8"/>
    <mergeCell ref="E5:P5"/>
    <mergeCell ref="Q5:U5"/>
    <mergeCell ref="V5:V8"/>
    <mergeCell ref="W5:W8"/>
    <mergeCell ref="E6:E8"/>
    <mergeCell ref="F6:F8"/>
    <mergeCell ref="G6:N6"/>
    <mergeCell ref="O6:O8"/>
    <mergeCell ref="P6:P8"/>
    <mergeCell ref="Q6:Q8"/>
    <mergeCell ref="R6:R8"/>
    <mergeCell ref="S6:S8"/>
    <mergeCell ref="T6:T8"/>
    <mergeCell ref="U6:U8"/>
    <mergeCell ref="G7:G8"/>
    <mergeCell ref="H7:L7"/>
    <mergeCell ref="M7:M8"/>
    <mergeCell ref="N7:N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4:C24"/>
    <mergeCell ref="B19:C19"/>
    <mergeCell ref="B20:C20"/>
    <mergeCell ref="B21:C21"/>
    <mergeCell ref="B22:C22"/>
    <mergeCell ref="B23:C23"/>
  </mergeCells>
  <phoneticPr fontId="1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18收</vt:lpstr>
      <vt:lpstr>18收（本级）</vt:lpstr>
      <vt:lpstr>18支（本级）</vt:lpstr>
      <vt:lpstr>18转移</vt:lpstr>
      <vt:lpstr>18基金（本级）</vt:lpstr>
      <vt:lpstr>国资收</vt:lpstr>
      <vt:lpstr>国资支</vt:lpstr>
      <vt:lpstr>社保（汇）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2018-12-18T07:46:08Z</cp:lastPrinted>
  <dcterms:created xsi:type="dcterms:W3CDTF">2017-02-17T07:07:14Z</dcterms:created>
  <dcterms:modified xsi:type="dcterms:W3CDTF">2019-11-13T03:28:16Z</dcterms:modified>
</cp:coreProperties>
</file>